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activeTab="4"/>
  </bookViews>
  <sheets>
    <sheet name="Composition" sheetId="1" r:id="rId1"/>
    <sheet name="Export" sheetId="2" r:id="rId2"/>
    <sheet name="Import" sheetId="3" r:id="rId3"/>
    <sheet name="Partners" sheetId="4" r:id="rId4"/>
    <sheet name="NTIS" sheetId="5" r:id="rId5"/>
  </sheets>
  <definedNames/>
  <calcPr fullCalcOnLoad="1"/>
</workbook>
</file>

<file path=xl/sharedStrings.xml><?xml version="1.0" encoding="utf-8"?>
<sst xmlns="http://schemas.openxmlformats.org/spreadsheetml/2006/main" count="213" uniqueCount="156">
  <si>
    <t>Value in '000 Rs.</t>
  </si>
  <si>
    <t>S.N</t>
  </si>
  <si>
    <t>Commodities</t>
  </si>
  <si>
    <t>Unit</t>
  </si>
  <si>
    <t>Quantity</t>
  </si>
  <si>
    <t>Value</t>
  </si>
  <si>
    <t>Yarns ( Polyester, Cotton and others)</t>
  </si>
  <si>
    <t>Woolen Carpet</t>
  </si>
  <si>
    <t>Sq.Mtr.</t>
  </si>
  <si>
    <t>Readymade Garments</t>
  </si>
  <si>
    <t>Pcs.</t>
  </si>
  <si>
    <t>Iron and Steel products</t>
  </si>
  <si>
    <t>Cardamom</t>
  </si>
  <si>
    <t>Kg.</t>
  </si>
  <si>
    <t>Juices</t>
  </si>
  <si>
    <t>Tea</t>
  </si>
  <si>
    <t>Textiles</t>
  </si>
  <si>
    <t>Woolen and Pashmina shawls</t>
  </si>
  <si>
    <t>Jute bags and sacks</t>
  </si>
  <si>
    <t>Rosin and resin acid</t>
  </si>
  <si>
    <t>Footwear</t>
  </si>
  <si>
    <t>Copper and articles thereof</t>
  </si>
  <si>
    <t>Medicinal Herbs</t>
  </si>
  <si>
    <t>Lentils</t>
  </si>
  <si>
    <t>Hides &amp; Skins</t>
  </si>
  <si>
    <t>Sq.ft.</t>
  </si>
  <si>
    <t>Noodles, pasta and like</t>
  </si>
  <si>
    <t>Dentifrices (toothpaste)</t>
  </si>
  <si>
    <t>Ginger</t>
  </si>
  <si>
    <t>Headgear and parts thereof</t>
  </si>
  <si>
    <t>Nepalese paper and paper Products</t>
  </si>
  <si>
    <t>Meat and edible meat offal</t>
  </si>
  <si>
    <t>Essential Oils</t>
  </si>
  <si>
    <t>Cotton sacks and bags</t>
  </si>
  <si>
    <t>Articles of silver jewellery</t>
  </si>
  <si>
    <t>Others</t>
  </si>
  <si>
    <t>Total</t>
  </si>
  <si>
    <t xml:space="preserve"> (2074/75)</t>
  </si>
  <si>
    <t>Petroleum Products</t>
  </si>
  <si>
    <t>Iron &amp; Steel and products thereof</t>
  </si>
  <si>
    <t>Machinery and parts</t>
  </si>
  <si>
    <t>Transport Vehicles and parts thereof</t>
  </si>
  <si>
    <t>Electronic and Electrical Equipments</t>
  </si>
  <si>
    <t>Cereals</t>
  </si>
  <si>
    <t>Telecommunication Equipment and parts</t>
  </si>
  <si>
    <t>Gold</t>
  </si>
  <si>
    <t>Cement Clinkers</t>
  </si>
  <si>
    <t>Pharmaceutical products</t>
  </si>
  <si>
    <t>Aircraft and parts thereof</t>
  </si>
  <si>
    <t>Polythene Granules</t>
  </si>
  <si>
    <t>Articles of apparel and clothing accessories</t>
  </si>
  <si>
    <t>Fertilizers</t>
  </si>
  <si>
    <t>Crude soyabean oil</t>
  </si>
  <si>
    <t>Chemicals</t>
  </si>
  <si>
    <t>Man-made staple fibres ( Synthetic, Polyester etc)</t>
  </si>
  <si>
    <t>Silver</t>
  </si>
  <si>
    <t>Rubber and articles thereof</t>
  </si>
  <si>
    <t>Aluminium and articles thereof</t>
  </si>
  <si>
    <t>Zinc and articles thereof</t>
  </si>
  <si>
    <t>Low erucic acid rape or colza seeds</t>
  </si>
  <si>
    <t>Crude palm Oil</t>
  </si>
  <si>
    <t>Cotton ( Yarn and Fabrics)</t>
  </si>
  <si>
    <t>Wool, fine or coarse animal hair</t>
  </si>
  <si>
    <t>Cement</t>
  </si>
  <si>
    <t>Countries/Region</t>
  </si>
  <si>
    <t>India</t>
  </si>
  <si>
    <t>U.S.A.</t>
  </si>
  <si>
    <t>Turkey</t>
  </si>
  <si>
    <t>Germany</t>
  </si>
  <si>
    <t>U.K.</t>
  </si>
  <si>
    <t>China P. R.</t>
  </si>
  <si>
    <t>Italy</t>
  </si>
  <si>
    <t>France</t>
  </si>
  <si>
    <t>Bangladesh</t>
  </si>
  <si>
    <t>Japan</t>
  </si>
  <si>
    <t>U.A.E.</t>
  </si>
  <si>
    <t>Canada</t>
  </si>
  <si>
    <t>Australia</t>
  </si>
  <si>
    <t>Malaysia</t>
  </si>
  <si>
    <t>Other Countries</t>
  </si>
  <si>
    <t>Grand Total</t>
  </si>
  <si>
    <t>Thailand</t>
  </si>
  <si>
    <t>Indonesia</t>
  </si>
  <si>
    <t>Argentina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</si>
  <si>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</si>
  <si>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</si>
  <si>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</si>
  <si>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</si>
  <si>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</si>
  <si>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</si>
  <si>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</si>
  <si>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</si>
  <si>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</si>
  <si>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% Change</t>
  </si>
  <si>
    <t>in value</t>
  </si>
  <si>
    <t xml:space="preserve">COMPARISON OF TOTAL EXPORTS OF SOME MAJOR COMMODITIES </t>
  </si>
  <si>
    <t>(Provisional)</t>
  </si>
  <si>
    <t>In '000 Rs.</t>
  </si>
  <si>
    <t>Annual</t>
  </si>
  <si>
    <t>Trading Partners of Nepal</t>
  </si>
  <si>
    <t>Exports</t>
  </si>
  <si>
    <t>Imports</t>
  </si>
  <si>
    <t xml:space="preserve"> (2075/76)</t>
  </si>
  <si>
    <t>Woolen Felt products</t>
  </si>
  <si>
    <t>2018/19</t>
  </si>
  <si>
    <t>Share in</t>
  </si>
  <si>
    <t xml:space="preserve">COMPARISON OF TOTAL IMPORTS OF SOME MAJOR COMMODITIES </t>
  </si>
  <si>
    <t>Denmark</t>
  </si>
  <si>
    <t>Switzerland</t>
  </si>
  <si>
    <r>
      <t xml:space="preserve">Handicrafts </t>
    </r>
    <r>
      <rPr>
        <sz val="8"/>
        <rFont val="Calibri"/>
        <family val="2"/>
      </rPr>
      <t>( Painting, Sculpture and statuary)</t>
    </r>
  </si>
  <si>
    <t>NEPAL'S EXPORT OF NTIS  PRODUCTS</t>
  </si>
  <si>
    <t>Products</t>
  </si>
  <si>
    <t>F.Y. 2074/75  Annual</t>
  </si>
  <si>
    <t>% Change in Value</t>
  </si>
  <si>
    <t>Agro-based products</t>
  </si>
  <si>
    <t>Cardamom 090830</t>
  </si>
  <si>
    <t>Ginger 091010</t>
  </si>
  <si>
    <t>Tea 0902</t>
  </si>
  <si>
    <t>Medicinal and Aromatic Plants 1211</t>
  </si>
  <si>
    <t>Craft and manufacturing products</t>
  </si>
  <si>
    <t>All Fabrics, Textile, Yarn and Rope 5509, 5407, 6305</t>
  </si>
  <si>
    <t>Leather 4104, 4106</t>
  </si>
  <si>
    <t>Sq.ft</t>
  </si>
  <si>
    <t>Footwear 6404</t>
  </si>
  <si>
    <t>Pashmina 6214</t>
  </si>
  <si>
    <t>Carpets 5701</t>
  </si>
  <si>
    <t>Sqm</t>
  </si>
  <si>
    <t>Korea R</t>
  </si>
  <si>
    <t>Vietnam</t>
  </si>
  <si>
    <t>Shrawan-Marg</t>
  </si>
  <si>
    <t>Shrawan- Marg</t>
  </si>
  <si>
    <t>( First Five Months Provisional)</t>
  </si>
  <si>
    <t>F.Y. 2018/19           ( Srawan-Marg)</t>
  </si>
  <si>
    <t>F.Y. 2017/18          ( Srawan-Marg)</t>
  </si>
  <si>
    <t>First Five Month of F.Y. 2074/75</t>
  </si>
  <si>
    <t>First Five Month of F.Y. 2075/76</t>
  </si>
  <si>
    <t>Saudi Arabia</t>
  </si>
  <si>
    <t>F.Y.  2074/75</t>
  </si>
  <si>
    <t>(2017/18)</t>
  </si>
  <si>
    <t xml:space="preserve">F.Y. 2074/75 </t>
  </si>
  <si>
    <t>(2018/19)</t>
  </si>
  <si>
    <t xml:space="preserve">F.Y. 2075/76 </t>
  </si>
  <si>
    <t>IN THE FIRST FIVE MONTHS OF THE F.Y. 2074/75 AND 2075/76</t>
  </si>
  <si>
    <t>F.Y. 2074/75          (2017/18)</t>
  </si>
  <si>
    <t xml:space="preserve">(Srawan-Marg) </t>
  </si>
  <si>
    <t>F.Y. 2075/76          (2018/19)</t>
  </si>
  <si>
    <t>(Srawan-Marg)</t>
  </si>
  <si>
    <t>F.Y.  2074/75 (2017/18)</t>
  </si>
  <si>
    <t>F.Y. 2074/75 (2017/18)</t>
  </si>
  <si>
    <t>F.Y. 2075/76 (2018/19)</t>
  </si>
  <si>
    <t>IN THE FIRST FIVE  MONTHS OF THE F.Y. 2074/75 AND 2075/76</t>
  </si>
  <si>
    <t>F.Y. 2073/74 (2016/17) Shrawan-Marg</t>
  </si>
  <si>
    <t>F.Y. 2074/75 (2017/18) Shrawan-Marg</t>
  </si>
  <si>
    <t>F.Y. 2075/76 (2018/19)  Shrawan-Marg</t>
  </si>
  <si>
    <t>Percentage Change in  First Five Month of  F.Y. 2074/75 compared to same period of the previous year</t>
  </si>
  <si>
    <t>Percentage Change in  First Five  Month of F.Y. 2075/76 compared to same period of the previous 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</si>
</sst>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"/>
    <numFmt numFmtId="167" formatCode="_(* #,##0.0_);_(* \(#,##0.0\);_(* &quot;-&quot;??_);_(@_)"/>
    <numFmt numFmtId="177" formatCode="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8"/>
      <name val="Arial"/>
      <family val="2"/>
    </font>
    <font>
      <sz val="9.85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 vertical="top"/>
    </xf>
    <xf numFmtId="0" fontId="4" fillId="0" borderId="10" xfId="0" applyFont="1" applyBorder="1" applyAlignment="1">
      <alignment vertical="top"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42" applyNumberFormat="1" applyFont="1" applyAlignment="1">
      <alignment/>
    </xf>
    <xf numFmtId="0" fontId="4" fillId="0" borderId="0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4" fillId="0" borderId="15" xfId="0" applyFont="1" applyBorder="1" applyAlignment="1">
      <alignment horizontal="right" vertical="top"/>
    </xf>
    <xf numFmtId="164" fontId="4" fillId="0" borderId="15" xfId="42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3" fillId="0" borderId="16" xfId="0" applyFont="1" applyBorder="1" applyAlignment="1">
      <alignment/>
    </xf>
    <xf numFmtId="20" fontId="4" fillId="0" borderId="0" xfId="0" applyNumberFormat="1" applyFont="1" applyBorder="1" applyAlignment="1" quotePrefix="1">
      <alignment horizontal="right"/>
    </xf>
    <xf numFmtId="166" fontId="4" fillId="0" borderId="17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20" fontId="4" fillId="0" borderId="18" xfId="0" applyNumberFormat="1" applyFont="1" applyBorder="1" applyAlignment="1" quotePrefix="1">
      <alignment horizontal="right"/>
    </xf>
    <xf numFmtId="166" fontId="4" fillId="0" borderId="15" xfId="0" applyNumberFormat="1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Border="1" applyAlignment="1">
      <alignment vertical="top"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49" fillId="0" borderId="0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49" fillId="0" borderId="0" xfId="0" applyFont="1" applyAlignment="1">
      <alignment/>
    </xf>
    <xf numFmtId="0" fontId="4" fillId="0" borderId="16" xfId="0" applyFont="1" applyBorder="1" applyAlignment="1">
      <alignment horizontal="right" vertical="top"/>
    </xf>
    <xf numFmtId="165" fontId="49" fillId="0" borderId="11" xfId="42" applyNumberFormat="1" applyFont="1" applyBorder="1" applyAlignment="1">
      <alignment/>
    </xf>
    <xf numFmtId="43" fontId="49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top"/>
    </xf>
    <xf numFmtId="165" fontId="50" fillId="0" borderId="12" xfId="42" applyNumberFormat="1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49" fillId="0" borderId="11" xfId="0" applyNumberFormat="1" applyFont="1" applyFill="1" applyBorder="1" applyAlignment="1" applyProtection="1">
      <alignment horizontal="center"/>
      <protection/>
    </xf>
    <xf numFmtId="43" fontId="49" fillId="0" borderId="17" xfId="42" applyFont="1" applyFill="1" applyBorder="1" applyAlignment="1" applyProtection="1">
      <alignment/>
      <protection/>
    </xf>
    <xf numFmtId="0" fontId="50" fillId="0" borderId="12" xfId="0" applyNumberFormat="1" applyFont="1" applyFill="1" applyBorder="1" applyAlignment="1" applyProtection="1">
      <alignment horizontal="center"/>
      <protection/>
    </xf>
    <xf numFmtId="0" fontId="49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66" fontId="5" fillId="0" borderId="0" xfId="0" applyNumberFormat="1" applyFont="1" applyAlignment="1">
      <alignment/>
    </xf>
    <xf numFmtId="0" fontId="13" fillId="0" borderId="13" xfId="0" applyFont="1" applyBorder="1" applyAlignment="1">
      <alignment vertical="top"/>
    </xf>
    <xf numFmtId="0" fontId="13" fillId="0" borderId="15" xfId="0" applyFont="1" applyBorder="1" applyAlignment="1">
      <alignment vertical="top" wrapText="1"/>
    </xf>
    <xf numFmtId="0" fontId="13" fillId="0" borderId="15" xfId="0" applyFont="1" applyBorder="1" applyAlignment="1">
      <alignment vertical="top"/>
    </xf>
    <xf numFmtId="0" fontId="2" fillId="0" borderId="15" xfId="0" applyFont="1" applyBorder="1" applyAlignment="1">
      <alignment horizontal="right" vertical="top"/>
    </xf>
    <xf numFmtId="0" fontId="47" fillId="0" borderId="13" xfId="0" applyFont="1" applyBorder="1" applyAlignment="1">
      <alignment vertical="top"/>
    </xf>
    <xf numFmtId="0" fontId="47" fillId="0" borderId="11" xfId="0" applyFont="1" applyBorder="1" applyAlignment="1">
      <alignment vertical="top"/>
    </xf>
    <xf numFmtId="0" fontId="47" fillId="0" borderId="17" xfId="0" applyFont="1" applyBorder="1" applyAlignment="1">
      <alignment vertical="top"/>
    </xf>
    <xf numFmtId="0" fontId="13" fillId="0" borderId="17" xfId="0" applyFont="1" applyBorder="1" applyAlignment="1">
      <alignment vertical="top"/>
    </xf>
    <xf numFmtId="0" fontId="2" fillId="0" borderId="17" xfId="0" applyFont="1" applyBorder="1" applyAlignment="1">
      <alignment horizontal="right" vertical="top"/>
    </xf>
    <xf numFmtId="0" fontId="13" fillId="0" borderId="10" xfId="0" applyFont="1" applyBorder="1" applyAlignment="1">
      <alignment vertical="top"/>
    </xf>
    <xf numFmtId="0" fontId="13" fillId="0" borderId="16" xfId="0" applyFont="1" applyBorder="1" applyAlignment="1">
      <alignment vertical="top" wrapText="1"/>
    </xf>
    <xf numFmtId="0" fontId="13" fillId="0" borderId="16" xfId="0" applyFont="1" applyBorder="1" applyAlignment="1">
      <alignment vertical="top"/>
    </xf>
    <xf numFmtId="0" fontId="13" fillId="0" borderId="14" xfId="0" applyFont="1" applyBorder="1" applyAlignment="1">
      <alignment horizontal="right" vertical="top"/>
    </xf>
    <xf numFmtId="164" fontId="13" fillId="0" borderId="16" xfId="42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right" vertical="top"/>
    </xf>
    <xf numFmtId="0" fontId="47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7" xfId="0" applyNumberFormat="1" applyFont="1" applyBorder="1" applyAlignment="1">
      <alignment vertical="top" wrapText="1"/>
    </xf>
    <xf numFmtId="0" fontId="11" fillId="0" borderId="17" xfId="0" applyNumberFormat="1" applyFont="1" applyBorder="1" applyAlignment="1">
      <alignment vertical="top"/>
    </xf>
    <xf numFmtId="164" fontId="11" fillId="0" borderId="0" xfId="42" applyNumberFormat="1" applyFont="1" applyBorder="1" applyAlignment="1">
      <alignment vertical="top"/>
    </xf>
    <xf numFmtId="164" fontId="11" fillId="0" borderId="17" xfId="42" applyNumberFormat="1" applyFont="1" applyBorder="1" applyAlignment="1">
      <alignment vertical="top"/>
    </xf>
    <xf numFmtId="164" fontId="1" fillId="0" borderId="0" xfId="42" applyNumberFormat="1" applyFont="1" applyBorder="1" applyAlignment="1">
      <alignment horizontal="right" vertical="top"/>
    </xf>
    <xf numFmtId="164" fontId="1" fillId="0" borderId="17" xfId="42" applyNumberFormat="1" applyFont="1" applyBorder="1" applyAlignment="1">
      <alignment horizontal="right" vertical="top"/>
    </xf>
    <xf numFmtId="164" fontId="1" fillId="0" borderId="17" xfId="42" applyNumberFormat="1" applyFont="1" applyBorder="1" applyAlignment="1">
      <alignment horizontal="right" vertical="center"/>
    </xf>
    <xf numFmtId="0" fontId="11" fillId="0" borderId="17" xfId="0" applyFont="1" applyBorder="1" applyAlignment="1">
      <alignment vertical="top" wrapText="1"/>
    </xf>
    <xf numFmtId="0" fontId="11" fillId="0" borderId="17" xfId="0" applyNumberFormat="1" applyFont="1" applyFill="1" applyBorder="1" applyAlignment="1">
      <alignment vertical="top" wrapText="1"/>
    </xf>
    <xf numFmtId="0" fontId="11" fillId="0" borderId="17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47" fillId="0" borderId="12" xfId="0" applyFont="1" applyBorder="1" applyAlignment="1">
      <alignment vertical="top"/>
    </xf>
    <xf numFmtId="0" fontId="13" fillId="0" borderId="19" xfId="0" applyNumberFormat="1" applyFont="1" applyBorder="1" applyAlignment="1">
      <alignment vertical="top" wrapText="1"/>
    </xf>
    <xf numFmtId="0" fontId="13" fillId="0" borderId="19" xfId="0" applyFont="1" applyBorder="1" applyAlignment="1">
      <alignment vertical="top"/>
    </xf>
    <xf numFmtId="164" fontId="13" fillId="0" borderId="20" xfId="42" applyNumberFormat="1" applyFont="1" applyBorder="1" applyAlignment="1">
      <alignment vertical="top"/>
    </xf>
    <xf numFmtId="164" fontId="2" fillId="0" borderId="19" xfId="42" applyNumberFormat="1" applyFont="1" applyBorder="1" applyAlignment="1">
      <alignment horizontal="right" vertical="top"/>
    </xf>
    <xf numFmtId="164" fontId="2" fillId="0" borderId="19" xfId="42" applyNumberFormat="1" applyFont="1" applyBorder="1" applyAlignment="1">
      <alignment horizontal="right" vertical="center"/>
    </xf>
    <xf numFmtId="167" fontId="47" fillId="0" borderId="12" xfId="42" applyNumberFormat="1" applyFont="1" applyBorder="1" applyAlignment="1">
      <alignment vertical="top"/>
    </xf>
    <xf numFmtId="0" fontId="13" fillId="0" borderId="13" xfId="0" applyFont="1" applyBorder="1" applyAlignment="1">
      <alignment horizontal="center" vertical="top"/>
    </xf>
    <xf numFmtId="0" fontId="13" fillId="0" borderId="15" xfId="0" applyFont="1" applyBorder="1" applyAlignment="1">
      <alignment horizontal="centerContinuous" vertical="top"/>
    </xf>
    <xf numFmtId="0" fontId="13" fillId="0" borderId="11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164" fontId="1" fillId="0" borderId="17" xfId="42" applyNumberFormat="1" applyFont="1" applyBorder="1" applyAlignment="1">
      <alignment vertical="top"/>
    </xf>
    <xf numFmtId="0" fontId="1" fillId="0" borderId="17" xfId="0" applyFont="1" applyBorder="1" applyAlignment="1">
      <alignment vertical="center"/>
    </xf>
    <xf numFmtId="164" fontId="11" fillId="0" borderId="17" xfId="42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9" xfId="0" applyNumberFormat="1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51" fillId="0" borderId="0" xfId="0" applyFont="1" applyAlignment="1">
      <alignment/>
    </xf>
    <xf numFmtId="0" fontId="15" fillId="0" borderId="0" xfId="0" applyFont="1" applyAlignment="1">
      <alignment vertical="top"/>
    </xf>
    <xf numFmtId="0" fontId="50" fillId="0" borderId="13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49" fillId="0" borderId="10" xfId="0" applyFont="1" applyBorder="1" applyAlignment="1">
      <alignment/>
    </xf>
    <xf numFmtId="0" fontId="50" fillId="0" borderId="16" xfId="0" applyFont="1" applyBorder="1" applyAlignment="1">
      <alignment/>
    </xf>
    <xf numFmtId="0" fontId="4" fillId="0" borderId="21" xfId="0" applyFont="1" applyBorder="1" applyAlignment="1">
      <alignment horizontal="right" vertical="top"/>
    </xf>
    <xf numFmtId="164" fontId="4" fillId="0" borderId="16" xfId="42" applyNumberFormat="1" applyFont="1" applyBorder="1" applyAlignment="1">
      <alignment horizontal="right" vertical="top"/>
    </xf>
    <xf numFmtId="0" fontId="50" fillId="0" borderId="11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5" xfId="0" applyFont="1" applyBorder="1" applyAlignment="1">
      <alignment/>
    </xf>
    <xf numFmtId="164" fontId="0" fillId="0" borderId="22" xfId="42" applyNumberFormat="1" applyFont="1" applyBorder="1" applyAlignment="1">
      <alignment/>
    </xf>
    <xf numFmtId="164" fontId="0" fillId="0" borderId="15" xfId="42" applyNumberFormat="1" applyFont="1" applyBorder="1" applyAlignment="1">
      <alignment/>
    </xf>
    <xf numFmtId="0" fontId="49" fillId="0" borderId="11" xfId="0" applyFont="1" applyBorder="1" applyAlignment="1">
      <alignment/>
    </xf>
    <xf numFmtId="0" fontId="3" fillId="0" borderId="17" xfId="0" applyNumberFormat="1" applyFont="1" applyBorder="1" applyAlignment="1">
      <alignment vertical="top"/>
    </xf>
    <xf numFmtId="164" fontId="3" fillId="0" borderId="23" xfId="42" applyNumberFormat="1" applyFont="1" applyBorder="1" applyAlignment="1">
      <alignment/>
    </xf>
    <xf numFmtId="164" fontId="3" fillId="0" borderId="17" xfId="42" applyNumberFormat="1" applyFont="1" applyBorder="1" applyAlignment="1">
      <alignment/>
    </xf>
    <xf numFmtId="164" fontId="49" fillId="0" borderId="23" xfId="42" applyNumberFormat="1" applyFont="1" applyBorder="1" applyAlignment="1">
      <alignment/>
    </xf>
    <xf numFmtId="164" fontId="49" fillId="0" borderId="17" xfId="42" applyNumberFormat="1" applyFont="1" applyBorder="1" applyAlignment="1">
      <alignment/>
    </xf>
    <xf numFmtId="0" fontId="49" fillId="0" borderId="11" xfId="0" applyFont="1" applyBorder="1" applyAlignment="1">
      <alignment vertical="top" wrapText="1"/>
    </xf>
    <xf numFmtId="0" fontId="49" fillId="0" borderId="17" xfId="0" applyFont="1" applyBorder="1" applyAlignment="1">
      <alignment vertical="top"/>
    </xf>
    <xf numFmtId="0" fontId="49" fillId="0" borderId="16" xfId="0" applyFont="1" applyBorder="1" applyAlignment="1">
      <alignment/>
    </xf>
    <xf numFmtId="0" fontId="49" fillId="0" borderId="13" xfId="0" applyFont="1" applyBorder="1" applyAlignment="1">
      <alignment/>
    </xf>
    <xf numFmtId="164" fontId="0" fillId="0" borderId="18" xfId="42" applyNumberFormat="1" applyFont="1" applyBorder="1" applyAlignment="1">
      <alignment/>
    </xf>
    <xf numFmtId="0" fontId="50" fillId="0" borderId="17" xfId="0" applyFont="1" applyBorder="1" applyAlignment="1">
      <alignment/>
    </xf>
    <xf numFmtId="0" fontId="49" fillId="0" borderId="23" xfId="0" applyFont="1" applyBorder="1" applyAlignment="1">
      <alignment/>
    </xf>
    <xf numFmtId="164" fontId="50" fillId="0" borderId="17" xfId="0" applyNumberFormat="1" applyFont="1" applyBorder="1" applyAlignment="1">
      <alignment/>
    </xf>
    <xf numFmtId="0" fontId="49" fillId="0" borderId="21" xfId="0" applyFont="1" applyBorder="1" applyAlignment="1">
      <alignment/>
    </xf>
    <xf numFmtId="0" fontId="47" fillId="0" borderId="13" xfId="0" applyFont="1" applyBorder="1" applyAlignment="1">
      <alignment wrapText="1"/>
    </xf>
    <xf numFmtId="0" fontId="47" fillId="0" borderId="10" xfId="0" applyFont="1" applyBorder="1" applyAlignment="1">
      <alignment/>
    </xf>
    <xf numFmtId="0" fontId="4" fillId="0" borderId="15" xfId="0" applyFont="1" applyBorder="1" applyAlignment="1">
      <alignment horizontal="right" vertical="center" wrapText="1"/>
    </xf>
    <xf numFmtId="164" fontId="5" fillId="0" borderId="0" xfId="42" applyNumberFormat="1" applyFont="1" applyBorder="1" applyAlignment="1">
      <alignment/>
    </xf>
    <xf numFmtId="164" fontId="49" fillId="0" borderId="0" xfId="42" applyNumberFormat="1" applyFont="1" applyBorder="1" applyAlignment="1">
      <alignment vertical="top"/>
    </xf>
    <xf numFmtId="164" fontId="1" fillId="0" borderId="16" xfId="42" applyNumberFormat="1" applyFont="1" applyBorder="1" applyAlignment="1">
      <alignment horizontal="right"/>
    </xf>
    <xf numFmtId="165" fontId="47" fillId="0" borderId="12" xfId="42" applyNumberFormat="1" applyFont="1" applyBorder="1" applyAlignment="1">
      <alignment vertical="top"/>
    </xf>
    <xf numFmtId="165" fontId="0" fillId="0" borderId="13" xfId="42" applyNumberFormat="1" applyFont="1" applyBorder="1" applyAlignment="1">
      <alignment vertical="top"/>
    </xf>
    <xf numFmtId="167" fontId="0" fillId="0" borderId="13" xfId="42" applyNumberFormat="1" applyFont="1" applyBorder="1" applyAlignment="1">
      <alignment vertical="top"/>
    </xf>
    <xf numFmtId="165" fontId="0" fillId="0" borderId="11" xfId="42" applyNumberFormat="1" applyFont="1" applyBorder="1" applyAlignment="1">
      <alignment vertical="top"/>
    </xf>
    <xf numFmtId="167" fontId="0" fillId="0" borderId="11" xfId="42" applyNumberFormat="1" applyFont="1" applyBorder="1" applyAlignment="1">
      <alignment vertical="top"/>
    </xf>
    <xf numFmtId="0" fontId="47" fillId="0" borderId="0" xfId="0" applyFont="1" applyBorder="1" applyAlignment="1">
      <alignment vertical="top"/>
    </xf>
    <xf numFmtId="0" fontId="3" fillId="0" borderId="21" xfId="0" applyFont="1" applyBorder="1" applyAlignment="1">
      <alignment horizontal="center" vertical="top"/>
    </xf>
    <xf numFmtId="165" fontId="49" fillId="0" borderId="13" xfId="42" applyNumberFormat="1" applyFont="1" applyBorder="1" applyAlignment="1">
      <alignment/>
    </xf>
    <xf numFmtId="165" fontId="49" fillId="0" borderId="10" xfId="42" applyNumberFormat="1" applyFont="1" applyBorder="1" applyAlignment="1">
      <alignment/>
    </xf>
    <xf numFmtId="0" fontId="3" fillId="0" borderId="23" xfId="0" applyFont="1" applyBorder="1" applyAlignment="1">
      <alignment horizontal="center" vertical="top"/>
    </xf>
    <xf numFmtId="0" fontId="16" fillId="0" borderId="11" xfId="0" applyFont="1" applyBorder="1" applyAlignment="1">
      <alignment vertical="center"/>
    </xf>
    <xf numFmtId="167" fontId="9" fillId="0" borderId="11" xfId="42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43" fontId="3" fillId="0" borderId="13" xfId="0" applyNumberFormat="1" applyFont="1" applyBorder="1" applyAlignment="1">
      <alignment vertical="top"/>
    </xf>
    <xf numFmtId="0" fontId="4" fillId="0" borderId="11" xfId="0" applyFont="1" applyBorder="1" applyAlignment="1">
      <alignment/>
    </xf>
    <xf numFmtId="43" fontId="3" fillId="0" borderId="18" xfId="0" applyNumberFormat="1" applyFont="1" applyBorder="1" applyAlignment="1">
      <alignment vertical="top"/>
    </xf>
    <xf numFmtId="43" fontId="3" fillId="0" borderId="10" xfId="42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166" fontId="4" fillId="0" borderId="16" xfId="0" applyNumberFormat="1" applyFont="1" applyBorder="1" applyAlignment="1">
      <alignment horizontal="left"/>
    </xf>
    <xf numFmtId="166" fontId="3" fillId="0" borderId="11" xfId="0" applyNumberFormat="1" applyFont="1" applyBorder="1" applyAlignment="1">
      <alignment vertical="top"/>
    </xf>
    <xf numFmtId="166" fontId="3" fillId="0" borderId="17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0" fontId="13" fillId="0" borderId="18" xfId="0" applyFont="1" applyBorder="1" applyAlignment="1">
      <alignment horizontal="right" vertical="top"/>
    </xf>
    <xf numFmtId="165" fontId="1" fillId="0" borderId="17" xfId="42" applyNumberFormat="1" applyFont="1" applyBorder="1" applyAlignment="1">
      <alignment vertical="top"/>
    </xf>
    <xf numFmtId="164" fontId="11" fillId="0" borderId="12" xfId="42" applyNumberFormat="1" applyFont="1" applyBorder="1" applyAlignment="1">
      <alignment vertical="top"/>
    </xf>
    <xf numFmtId="167" fontId="8" fillId="0" borderId="11" xfId="42" applyNumberFormat="1" applyFont="1" applyBorder="1" applyAlignment="1">
      <alignment vertical="top"/>
    </xf>
    <xf numFmtId="43" fontId="6" fillId="0" borderId="10" xfId="42" applyFont="1" applyBorder="1" applyAlignment="1">
      <alignment vertical="top"/>
    </xf>
    <xf numFmtId="43" fontId="17" fillId="0" borderId="13" xfId="42" applyFont="1" applyBorder="1" applyAlignment="1">
      <alignment horizontal="right" vertical="center"/>
    </xf>
    <xf numFmtId="43" fontId="47" fillId="0" borderId="13" xfId="42" applyFont="1" applyFill="1" applyBorder="1" applyAlignment="1" applyProtection="1">
      <alignment/>
      <protection/>
    </xf>
    <xf numFmtId="43" fontId="4" fillId="0" borderId="18" xfId="0" applyNumberFormat="1" applyFont="1" applyBorder="1" applyAlignment="1">
      <alignment vertical="top"/>
    </xf>
    <xf numFmtId="43" fontId="4" fillId="0" borderId="13" xfId="0" applyNumberFormat="1" applyFont="1" applyBorder="1" applyAlignment="1">
      <alignment vertical="top"/>
    </xf>
    <xf numFmtId="167" fontId="1" fillId="0" borderId="17" xfId="42" applyNumberFormat="1" applyFont="1" applyBorder="1" applyAlignment="1">
      <alignment vertical="top"/>
    </xf>
    <xf numFmtId="0" fontId="13" fillId="0" borderId="13" xfId="0" applyFont="1" applyBorder="1" applyAlignment="1">
      <alignment horizontal="right" vertical="top"/>
    </xf>
    <xf numFmtId="0" fontId="13" fillId="0" borderId="11" xfId="0" applyFont="1" applyFill="1" applyBorder="1" applyAlignment="1">
      <alignment horizontal="right" vertical="top"/>
    </xf>
    <xf numFmtId="0" fontId="13" fillId="0" borderId="10" xfId="0" applyFont="1" applyBorder="1" applyAlignment="1">
      <alignment horizontal="right"/>
    </xf>
    <xf numFmtId="0" fontId="4" fillId="0" borderId="22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43" fontId="49" fillId="0" borderId="16" xfId="42" applyFont="1" applyBorder="1" applyAlignment="1">
      <alignment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5" xfId="0" applyFont="1" applyBorder="1" applyAlignment="1">
      <alignment horizontal="right" wrapText="1"/>
    </xf>
    <xf numFmtId="43" fontId="16" fillId="0" borderId="17" xfId="42" applyFont="1" applyBorder="1" applyAlignment="1">
      <alignment horizontal="right" vertical="center"/>
    </xf>
    <xf numFmtId="43" fontId="17" fillId="0" borderId="16" xfId="42" applyFont="1" applyBorder="1" applyAlignment="1">
      <alignment horizontal="right" vertical="center"/>
    </xf>
    <xf numFmtId="0" fontId="3" fillId="0" borderId="11" xfId="0" applyFont="1" applyBorder="1" applyAlignment="1">
      <alignment vertical="top"/>
    </xf>
    <xf numFmtId="0" fontId="0" fillId="0" borderId="15" xfId="0" applyBorder="1" applyAlignment="1">
      <alignment/>
    </xf>
    <xf numFmtId="0" fontId="4" fillId="0" borderId="23" xfId="0" applyFont="1" applyBorder="1" applyAlignment="1">
      <alignment horizontal="right" vertical="top"/>
    </xf>
    <xf numFmtId="164" fontId="4" fillId="0" borderId="17" xfId="42" applyNumberFormat="1" applyFont="1" applyBorder="1" applyAlignment="1">
      <alignment horizontal="right" vertical="top"/>
    </xf>
    <xf numFmtId="164" fontId="2" fillId="0" borderId="12" xfId="42" applyNumberFormat="1" applyFont="1" applyBorder="1" applyAlignment="1">
      <alignment vertical="top"/>
    </xf>
    <xf numFmtId="165" fontId="2" fillId="0" borderId="12" xfId="42" applyNumberFormat="1" applyFont="1" applyBorder="1" applyAlignment="1">
      <alignment vertical="top"/>
    </xf>
    <xf numFmtId="167" fontId="2" fillId="0" borderId="12" xfId="42" applyNumberFormat="1" applyFont="1" applyBorder="1" applyAlignment="1">
      <alignment vertical="top"/>
    </xf>
    <xf numFmtId="164" fontId="13" fillId="0" borderId="12" xfId="42" applyNumberFormat="1" applyFont="1" applyBorder="1" applyAlignment="1">
      <alignment vertical="top"/>
    </xf>
    <xf numFmtId="0" fontId="7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7" fillId="0" borderId="23" xfId="0" applyFont="1" applyBorder="1" applyAlignment="1">
      <alignment horizontal="center" vertical="top"/>
    </xf>
    <xf numFmtId="0" fontId="47" fillId="0" borderId="17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164" fontId="4" fillId="0" borderId="0" xfId="42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right"/>
    </xf>
    <xf numFmtId="0" fontId="13" fillId="0" borderId="11" xfId="0" applyFont="1" applyBorder="1" applyAlignment="1">
      <alignment horizontal="right" vertical="top"/>
    </xf>
    <xf numFmtId="0" fontId="13" fillId="0" borderId="10" xfId="0" applyFont="1" applyBorder="1" applyAlignment="1">
      <alignment horizontal="right" vertical="top"/>
    </xf>
    <xf numFmtId="0" fontId="13" fillId="0" borderId="15" xfId="0" applyFont="1" applyBorder="1" applyAlignment="1">
      <alignment horizontal="right"/>
    </xf>
    <xf numFmtId="0" fontId="13" fillId="0" borderId="17" xfId="0" applyFont="1" applyBorder="1" applyAlignment="1">
      <alignment horizontal="right" vertical="top"/>
    </xf>
    <xf numFmtId="0" fontId="13" fillId="0" borderId="16" xfId="0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 wrapText="1"/>
    </xf>
    <xf numFmtId="43" fontId="6" fillId="0" borderId="19" xfId="42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43" fontId="5" fillId="0" borderId="17" xfId="42" applyFont="1" applyBorder="1" applyAlignment="1">
      <alignment horizontal="right" vertical="center"/>
    </xf>
    <xf numFmtId="43" fontId="49" fillId="0" borderId="19" xfId="42" applyFont="1" applyFill="1" applyBorder="1" applyAlignment="1" applyProtection="1">
      <alignment/>
      <protection/>
    </xf>
    <xf numFmtId="3" fontId="5" fillId="0" borderId="23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164" fontId="3" fillId="0" borderId="23" xfId="42" applyNumberFormat="1" applyFont="1" applyBorder="1" applyAlignment="1">
      <alignment vertical="top"/>
    </xf>
    <xf numFmtId="164" fontId="3" fillId="0" borderId="17" xfId="42" applyNumberFormat="1" applyFont="1" applyBorder="1" applyAlignment="1">
      <alignment vertical="top"/>
    </xf>
    <xf numFmtId="165" fontId="49" fillId="0" borderId="17" xfId="42" applyNumberFormat="1" applyFont="1" applyBorder="1" applyAlignment="1">
      <alignment/>
    </xf>
    <xf numFmtId="164" fontId="3" fillId="0" borderId="0" xfId="42" applyNumberFormat="1" applyFont="1" applyBorder="1" applyAlignment="1">
      <alignment vertical="top"/>
    </xf>
    <xf numFmtId="164" fontId="49" fillId="0" borderId="0" xfId="42" applyNumberFormat="1" applyFont="1" applyBorder="1" applyAlignment="1">
      <alignment/>
    </xf>
    <xf numFmtId="3" fontId="49" fillId="0" borderId="17" xfId="0" applyNumberFormat="1" applyFont="1" applyFill="1" applyBorder="1" applyAlignment="1" applyProtection="1">
      <alignment/>
      <protection/>
    </xf>
    <xf numFmtId="164" fontId="49" fillId="0" borderId="21" xfId="42" applyNumberFormat="1" applyFont="1" applyBorder="1" applyAlignment="1">
      <alignment/>
    </xf>
    <xf numFmtId="164" fontId="49" fillId="0" borderId="14" xfId="42" applyNumberFormat="1" applyFont="1" applyBorder="1" applyAlignment="1">
      <alignment/>
    </xf>
    <xf numFmtId="164" fontId="49" fillId="0" borderId="16" xfId="42" applyNumberFormat="1" applyFont="1" applyBorder="1" applyAlignment="1">
      <alignment/>
    </xf>
    <xf numFmtId="164" fontId="49" fillId="0" borderId="22" xfId="42" applyNumberFormat="1" applyFont="1" applyBorder="1" applyAlignment="1">
      <alignment/>
    </xf>
    <xf numFmtId="164" fontId="49" fillId="0" borderId="18" xfId="42" applyNumberFormat="1" applyFont="1" applyBorder="1" applyAlignment="1">
      <alignment/>
    </xf>
    <xf numFmtId="164" fontId="49" fillId="0" borderId="15" xfId="42" applyNumberFormat="1" applyFont="1" applyBorder="1" applyAlignment="1">
      <alignment/>
    </xf>
    <xf numFmtId="164" fontId="50" fillId="0" borderId="23" xfId="42" applyNumberFormat="1" applyFont="1" applyBorder="1" applyAlignment="1">
      <alignment/>
    </xf>
    <xf numFmtId="164" fontId="50" fillId="0" borderId="0" xfId="42" applyNumberFormat="1" applyFont="1" applyBorder="1" applyAlignment="1">
      <alignment/>
    </xf>
    <xf numFmtId="164" fontId="50" fillId="0" borderId="17" xfId="42" applyNumberFormat="1" applyFont="1" applyBorder="1" applyAlignment="1">
      <alignment/>
    </xf>
    <xf numFmtId="165" fontId="50" fillId="0" borderId="17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numFmt numFmtId="177" formatCode="#,##0"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0</xdr:rowOff>
    </xdr:from>
    <xdr:ext cx="609600" cy="9525"/>
    <xdr:sp>
      <xdr:nvSpPr>
        <xdr:cNvPr id="1" name="AutoShape 1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2" name="AutoShape 3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3" name="AutoShape 5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4" name="AutoShape 8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5" name="AutoShape 10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6" name="AutoShape 1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7" name="AutoShape 3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8" name="AutoShape 5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9" name="AutoShape 8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10" name="AutoShape 10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11" name="AutoShape 1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12" name="AutoShape 3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13" name="AutoShape 5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14" name="AutoShape 8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15" name="AutoShape 10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16" name="AutoShape 1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17" name="AutoShape 3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18" name="AutoShape 5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19" name="AutoShape 8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20" name="AutoShape 10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21" name="AutoShape 1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22" name="AutoShape 3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23" name="AutoShape 5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24" name="AutoShape 8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25" name="AutoShape 10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26" name="AutoShape 1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27" name="AutoShape 3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28" name="AutoShape 5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29" name="AutoShape 8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30" name="AutoShape 10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31" name="AutoShape 1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32" name="AutoShape 3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33" name="AutoShape 5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34" name="AutoShape 8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35" name="AutoShape 10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143000" cy="9525"/>
    <xdr:sp>
      <xdr:nvSpPr>
        <xdr:cNvPr id="36" name="AutoShape 1" descr="http://localhost:8000/tepc/search/images/spacer.gif"/>
        <xdr:cNvSpPr>
          <a:spLocks noChangeAspect="1"/>
        </xdr:cNvSpPr>
      </xdr:nvSpPr>
      <xdr:spPr>
        <a:xfrm>
          <a:off x="2352675" y="10382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143000" cy="9525"/>
    <xdr:sp>
      <xdr:nvSpPr>
        <xdr:cNvPr id="37" name="AutoShape 3" descr="http://localhost:8000/tepc/search/images/spacer.gif"/>
        <xdr:cNvSpPr>
          <a:spLocks noChangeAspect="1"/>
        </xdr:cNvSpPr>
      </xdr:nvSpPr>
      <xdr:spPr>
        <a:xfrm>
          <a:off x="2352675" y="10382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143000" cy="9525"/>
    <xdr:sp>
      <xdr:nvSpPr>
        <xdr:cNvPr id="38" name="AutoShape 5" descr="http://localhost:8000/tepc/search/images/spacer.gif"/>
        <xdr:cNvSpPr>
          <a:spLocks noChangeAspect="1"/>
        </xdr:cNvSpPr>
      </xdr:nvSpPr>
      <xdr:spPr>
        <a:xfrm>
          <a:off x="2352675" y="10382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143000" cy="9525"/>
    <xdr:sp>
      <xdr:nvSpPr>
        <xdr:cNvPr id="39" name="AutoShape 8" descr="http://localhost:8000/tepc/search/images/spacer.gif"/>
        <xdr:cNvSpPr>
          <a:spLocks noChangeAspect="1"/>
        </xdr:cNvSpPr>
      </xdr:nvSpPr>
      <xdr:spPr>
        <a:xfrm>
          <a:off x="2352675" y="10382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143000" cy="9525"/>
    <xdr:sp>
      <xdr:nvSpPr>
        <xdr:cNvPr id="40" name="AutoShape 10" descr="http://localhost:8000/tepc/search/images/spacer.gif"/>
        <xdr:cNvSpPr>
          <a:spLocks noChangeAspect="1"/>
        </xdr:cNvSpPr>
      </xdr:nvSpPr>
      <xdr:spPr>
        <a:xfrm>
          <a:off x="2352675" y="10382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41" name="AutoShape 1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42" name="AutoShape 3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43" name="AutoShape 5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44" name="AutoShape 8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609600" cy="9525"/>
    <xdr:sp>
      <xdr:nvSpPr>
        <xdr:cNvPr id="45" name="AutoShape 10" descr="http://localhost:8000/tepc/search/images/spacer.gif"/>
        <xdr:cNvSpPr>
          <a:spLocks noChangeAspect="1"/>
        </xdr:cNvSpPr>
      </xdr:nvSpPr>
      <xdr:spPr>
        <a:xfrm>
          <a:off x="0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46" name="AutoShape 1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47" name="AutoShape 3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48" name="AutoShape 5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49" name="AutoShape 8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50" name="AutoShape 10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09600" cy="9525"/>
    <xdr:sp>
      <xdr:nvSpPr>
        <xdr:cNvPr id="51" name="AutoShape 1" descr="http://localhost:8000/tepc/search/images/spacer.gif"/>
        <xdr:cNvSpPr>
          <a:spLocks noChangeAspect="1"/>
        </xdr:cNvSpPr>
      </xdr:nvSpPr>
      <xdr:spPr>
        <a:xfrm>
          <a:off x="0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09600" cy="9525"/>
    <xdr:sp>
      <xdr:nvSpPr>
        <xdr:cNvPr id="52" name="AutoShape 3" descr="http://localhost:8000/tepc/search/images/spacer.gif"/>
        <xdr:cNvSpPr>
          <a:spLocks noChangeAspect="1"/>
        </xdr:cNvSpPr>
      </xdr:nvSpPr>
      <xdr:spPr>
        <a:xfrm>
          <a:off x="0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09600" cy="9525"/>
    <xdr:sp>
      <xdr:nvSpPr>
        <xdr:cNvPr id="53" name="AutoShape 5" descr="http://localhost:8000/tepc/search/images/spacer.gif"/>
        <xdr:cNvSpPr>
          <a:spLocks noChangeAspect="1"/>
        </xdr:cNvSpPr>
      </xdr:nvSpPr>
      <xdr:spPr>
        <a:xfrm>
          <a:off x="0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09600" cy="9525"/>
    <xdr:sp>
      <xdr:nvSpPr>
        <xdr:cNvPr id="54" name="AutoShape 8" descr="http://localhost:8000/tepc/search/images/spacer.gif"/>
        <xdr:cNvSpPr>
          <a:spLocks noChangeAspect="1"/>
        </xdr:cNvSpPr>
      </xdr:nvSpPr>
      <xdr:spPr>
        <a:xfrm>
          <a:off x="0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09600" cy="9525"/>
    <xdr:sp>
      <xdr:nvSpPr>
        <xdr:cNvPr id="55" name="AutoShape 10" descr="http://localhost:8000/tepc/search/images/spacer.gif"/>
        <xdr:cNvSpPr>
          <a:spLocks noChangeAspect="1"/>
        </xdr:cNvSpPr>
      </xdr:nvSpPr>
      <xdr:spPr>
        <a:xfrm>
          <a:off x="0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56" name="AutoShape 1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57" name="AutoShape 3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58" name="AutoShape 5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59" name="AutoShape 8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60" name="AutoShape 10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61" name="AutoShape 1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62" name="AutoShape 3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63" name="AutoShape 5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64" name="AutoShape 8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65" name="AutoShape 10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66" name="AutoShape 1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67" name="AutoShape 3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68" name="AutoShape 5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69" name="AutoShape 8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70" name="AutoShape 10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71" name="AutoShape 1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72" name="AutoShape 3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73" name="AutoShape 5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74" name="AutoShape 8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75" name="AutoShape 10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76" name="AutoShape 1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77" name="AutoShape 3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78" name="AutoShape 5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79" name="AutoShape 8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80" name="AutoShape 10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81" name="AutoShape 1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82" name="AutoShape 3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83" name="AutoShape 5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84" name="AutoShape 8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609600" cy="9525"/>
    <xdr:sp>
      <xdr:nvSpPr>
        <xdr:cNvPr id="85" name="AutoShape 10" descr="http://localhost:8000/tepc/search/images/spacer.gif"/>
        <xdr:cNvSpPr>
          <a:spLocks noChangeAspect="1"/>
        </xdr:cNvSpPr>
      </xdr:nvSpPr>
      <xdr:spPr>
        <a:xfrm>
          <a:off x="26955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86" name="AutoShape 1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87" name="AutoShape 3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88" name="AutoShape 5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89" name="AutoShape 8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609600" cy="9525"/>
    <xdr:sp>
      <xdr:nvSpPr>
        <xdr:cNvPr id="90" name="AutoShape 10" descr="http://localhost:8000/tepc/search/images/spacer.gif"/>
        <xdr:cNvSpPr>
          <a:spLocks noChangeAspect="1"/>
        </xdr:cNvSpPr>
      </xdr:nvSpPr>
      <xdr:spPr>
        <a:xfrm>
          <a:off x="2695575" y="18383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91" name="AutoShape 1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92" name="AutoShape 3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93" name="AutoShape 5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94" name="AutoShape 8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95" name="AutoShape 10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143000" cy="9525"/>
    <xdr:sp>
      <xdr:nvSpPr>
        <xdr:cNvPr id="96" name="AutoShape 1" descr="http://localhost:8000/tepc/search/images/spacer.gif"/>
        <xdr:cNvSpPr>
          <a:spLocks noChangeAspect="1"/>
        </xdr:cNvSpPr>
      </xdr:nvSpPr>
      <xdr:spPr>
        <a:xfrm>
          <a:off x="2352675" y="10382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143000" cy="9525"/>
    <xdr:sp>
      <xdr:nvSpPr>
        <xdr:cNvPr id="97" name="AutoShape 3" descr="http://localhost:8000/tepc/search/images/spacer.gif"/>
        <xdr:cNvSpPr>
          <a:spLocks noChangeAspect="1"/>
        </xdr:cNvSpPr>
      </xdr:nvSpPr>
      <xdr:spPr>
        <a:xfrm>
          <a:off x="2352675" y="10382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143000" cy="9525"/>
    <xdr:sp>
      <xdr:nvSpPr>
        <xdr:cNvPr id="98" name="AutoShape 5" descr="http://localhost:8000/tepc/search/images/spacer.gif"/>
        <xdr:cNvSpPr>
          <a:spLocks noChangeAspect="1"/>
        </xdr:cNvSpPr>
      </xdr:nvSpPr>
      <xdr:spPr>
        <a:xfrm>
          <a:off x="2352675" y="10382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143000" cy="9525"/>
    <xdr:sp>
      <xdr:nvSpPr>
        <xdr:cNvPr id="99" name="AutoShape 8" descr="http://localhost:8000/tepc/search/images/spacer.gif"/>
        <xdr:cNvSpPr>
          <a:spLocks noChangeAspect="1"/>
        </xdr:cNvSpPr>
      </xdr:nvSpPr>
      <xdr:spPr>
        <a:xfrm>
          <a:off x="2352675" y="10382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143000" cy="9525"/>
    <xdr:sp>
      <xdr:nvSpPr>
        <xdr:cNvPr id="100" name="AutoShape 10" descr="http://localhost:8000/tepc/search/images/spacer.gif"/>
        <xdr:cNvSpPr>
          <a:spLocks noChangeAspect="1"/>
        </xdr:cNvSpPr>
      </xdr:nvSpPr>
      <xdr:spPr>
        <a:xfrm>
          <a:off x="2352675" y="10382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101" name="AutoShape 1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102" name="AutoShape 3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103" name="AutoShape 5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104" name="AutoShape 8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143000" cy="9525"/>
    <xdr:sp>
      <xdr:nvSpPr>
        <xdr:cNvPr id="105" name="AutoShape 10" descr="http://localhost:8000/tepc/search/images/spacer.gif"/>
        <xdr:cNvSpPr>
          <a:spLocks noChangeAspect="1"/>
        </xdr:cNvSpPr>
      </xdr:nvSpPr>
      <xdr:spPr>
        <a:xfrm>
          <a:off x="2352675" y="1838325"/>
          <a:ext cx="11430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06" name="AutoShape 1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07" name="AutoShape 3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08" name="AutoShape 5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09" name="AutoShape 8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10" name="AutoShape 10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11" name="AutoShape 1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12" name="AutoShape 3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13" name="AutoShape 5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14" name="AutoShape 8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15" name="AutoShape 10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16" name="AutoShape 1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17" name="AutoShape 3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18" name="AutoShape 5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19" name="AutoShape 8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20" name="AutoShape 10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21" name="AutoShape 1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22" name="AutoShape 3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23" name="AutoShape 5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24" name="AutoShape 8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25" name="AutoShape 10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26" name="AutoShape 1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27" name="AutoShape 3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28" name="AutoShape 5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29" name="AutoShape 8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30" name="AutoShape 10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47625</xdr:rowOff>
    </xdr:from>
    <xdr:ext cx="609600" cy="9525"/>
    <xdr:sp>
      <xdr:nvSpPr>
        <xdr:cNvPr id="131" name="AutoShape 1" descr="http://localhost:8000/tepc/search/images/spacer.gif"/>
        <xdr:cNvSpPr>
          <a:spLocks noChangeAspect="1"/>
        </xdr:cNvSpPr>
      </xdr:nvSpPr>
      <xdr:spPr>
        <a:xfrm>
          <a:off x="35528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47625</xdr:rowOff>
    </xdr:from>
    <xdr:ext cx="609600" cy="9525"/>
    <xdr:sp>
      <xdr:nvSpPr>
        <xdr:cNvPr id="132" name="AutoShape 3" descr="http://localhost:8000/tepc/search/images/spacer.gif"/>
        <xdr:cNvSpPr>
          <a:spLocks noChangeAspect="1"/>
        </xdr:cNvSpPr>
      </xdr:nvSpPr>
      <xdr:spPr>
        <a:xfrm>
          <a:off x="35528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47625</xdr:rowOff>
    </xdr:from>
    <xdr:ext cx="609600" cy="9525"/>
    <xdr:sp>
      <xdr:nvSpPr>
        <xdr:cNvPr id="133" name="AutoShape 5" descr="http://localhost:8000/tepc/search/images/spacer.gif"/>
        <xdr:cNvSpPr>
          <a:spLocks noChangeAspect="1"/>
        </xdr:cNvSpPr>
      </xdr:nvSpPr>
      <xdr:spPr>
        <a:xfrm>
          <a:off x="35528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47625</xdr:rowOff>
    </xdr:from>
    <xdr:ext cx="609600" cy="9525"/>
    <xdr:sp>
      <xdr:nvSpPr>
        <xdr:cNvPr id="134" name="AutoShape 8" descr="http://localhost:8000/tepc/search/images/spacer.gif"/>
        <xdr:cNvSpPr>
          <a:spLocks noChangeAspect="1"/>
        </xdr:cNvSpPr>
      </xdr:nvSpPr>
      <xdr:spPr>
        <a:xfrm>
          <a:off x="35528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47625</xdr:rowOff>
    </xdr:from>
    <xdr:ext cx="609600" cy="9525"/>
    <xdr:sp>
      <xdr:nvSpPr>
        <xdr:cNvPr id="135" name="AutoShape 10" descr="http://localhost:8000/tepc/search/images/spacer.gif"/>
        <xdr:cNvSpPr>
          <a:spLocks noChangeAspect="1"/>
        </xdr:cNvSpPr>
      </xdr:nvSpPr>
      <xdr:spPr>
        <a:xfrm>
          <a:off x="35528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36" name="AutoShape 1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37" name="AutoShape 3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38" name="AutoShape 5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39" name="AutoShape 8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40" name="AutoShape 10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41" name="AutoShape 1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42" name="AutoShape 3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43" name="AutoShape 5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44" name="AutoShape 8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45" name="AutoShape 10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46" name="AutoShape 1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47" name="AutoShape 3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48" name="AutoShape 5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49" name="AutoShape 8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50" name="AutoShape 10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51" name="AutoShape 1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52" name="AutoShape 3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53" name="AutoShape 5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54" name="AutoShape 8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609600" cy="9525"/>
    <xdr:sp>
      <xdr:nvSpPr>
        <xdr:cNvPr id="155" name="AutoShape 10" descr="http://localhost:8000/tepc/search/images/spacer.gif"/>
        <xdr:cNvSpPr>
          <a:spLocks noChangeAspect="1"/>
        </xdr:cNvSpPr>
      </xdr:nvSpPr>
      <xdr:spPr>
        <a:xfrm>
          <a:off x="26955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56" name="AutoShape 1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57" name="AutoShape 3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58" name="AutoShape 5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59" name="AutoShape 8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60" name="AutoShape 10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61" name="AutoShape 1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62" name="AutoShape 3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63" name="AutoShape 5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64" name="AutoShape 8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65" name="AutoShape 10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66" name="AutoShape 1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67" name="AutoShape 3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68" name="AutoShape 5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69" name="AutoShape 8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70" name="AutoShape 10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71" name="AutoShape 1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72" name="AutoShape 3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73" name="AutoShape 5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74" name="AutoShape 8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75" name="AutoShape 10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76" name="AutoShape 1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77" name="AutoShape 3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78" name="AutoShape 5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79" name="AutoShape 8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80" name="AutoShape 10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76300" cy="9525"/>
    <xdr:sp>
      <xdr:nvSpPr>
        <xdr:cNvPr id="181" name="AutoShape 1" descr="http://localhost:8000/tepc/search/images/spacer.gif"/>
        <xdr:cNvSpPr>
          <a:spLocks noChangeAspect="1"/>
        </xdr:cNvSpPr>
      </xdr:nvSpPr>
      <xdr:spPr>
        <a:xfrm>
          <a:off x="3552825" y="1038225"/>
          <a:ext cx="876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76300" cy="9525"/>
    <xdr:sp>
      <xdr:nvSpPr>
        <xdr:cNvPr id="182" name="AutoShape 3" descr="http://localhost:8000/tepc/search/images/spacer.gif"/>
        <xdr:cNvSpPr>
          <a:spLocks noChangeAspect="1"/>
        </xdr:cNvSpPr>
      </xdr:nvSpPr>
      <xdr:spPr>
        <a:xfrm>
          <a:off x="3552825" y="1038225"/>
          <a:ext cx="876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76300" cy="9525"/>
    <xdr:sp>
      <xdr:nvSpPr>
        <xdr:cNvPr id="183" name="AutoShape 5" descr="http://localhost:8000/tepc/search/images/spacer.gif"/>
        <xdr:cNvSpPr>
          <a:spLocks noChangeAspect="1"/>
        </xdr:cNvSpPr>
      </xdr:nvSpPr>
      <xdr:spPr>
        <a:xfrm>
          <a:off x="3552825" y="1038225"/>
          <a:ext cx="876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76300" cy="9525"/>
    <xdr:sp>
      <xdr:nvSpPr>
        <xdr:cNvPr id="184" name="AutoShape 8" descr="http://localhost:8000/tepc/search/images/spacer.gif"/>
        <xdr:cNvSpPr>
          <a:spLocks noChangeAspect="1"/>
        </xdr:cNvSpPr>
      </xdr:nvSpPr>
      <xdr:spPr>
        <a:xfrm>
          <a:off x="3552825" y="1038225"/>
          <a:ext cx="876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76300" cy="9525"/>
    <xdr:sp>
      <xdr:nvSpPr>
        <xdr:cNvPr id="185" name="AutoShape 10" descr="http://localhost:8000/tepc/search/images/spacer.gif"/>
        <xdr:cNvSpPr>
          <a:spLocks noChangeAspect="1"/>
        </xdr:cNvSpPr>
      </xdr:nvSpPr>
      <xdr:spPr>
        <a:xfrm>
          <a:off x="3552825" y="1038225"/>
          <a:ext cx="876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86" name="AutoShape 1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87" name="AutoShape 3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88" name="AutoShape 5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89" name="AutoShape 8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90" name="AutoShape 10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91" name="AutoShape 1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92" name="AutoShape 3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93" name="AutoShape 5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94" name="AutoShape 8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95" name="AutoShape 10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96" name="AutoShape 1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97" name="AutoShape 3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98" name="AutoShape 5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199" name="AutoShape 8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09600" cy="9525"/>
    <xdr:sp>
      <xdr:nvSpPr>
        <xdr:cNvPr id="200" name="AutoShape 10" descr="http://localhost:8000/tepc/search/images/spacer.gif"/>
        <xdr:cNvSpPr>
          <a:spLocks noChangeAspect="1"/>
        </xdr:cNvSpPr>
      </xdr:nvSpPr>
      <xdr:spPr>
        <a:xfrm>
          <a:off x="441007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76300" cy="9525"/>
    <xdr:sp>
      <xdr:nvSpPr>
        <xdr:cNvPr id="201" name="AutoShape 1" descr="http://localhost:8000/tepc/search/images/spacer.gif"/>
        <xdr:cNvSpPr>
          <a:spLocks noChangeAspect="1"/>
        </xdr:cNvSpPr>
      </xdr:nvSpPr>
      <xdr:spPr>
        <a:xfrm>
          <a:off x="3552825" y="1038225"/>
          <a:ext cx="876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76300" cy="9525"/>
    <xdr:sp>
      <xdr:nvSpPr>
        <xdr:cNvPr id="202" name="AutoShape 3" descr="http://localhost:8000/tepc/search/images/spacer.gif"/>
        <xdr:cNvSpPr>
          <a:spLocks noChangeAspect="1"/>
        </xdr:cNvSpPr>
      </xdr:nvSpPr>
      <xdr:spPr>
        <a:xfrm>
          <a:off x="3552825" y="1038225"/>
          <a:ext cx="876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76300" cy="9525"/>
    <xdr:sp>
      <xdr:nvSpPr>
        <xdr:cNvPr id="203" name="AutoShape 5" descr="http://localhost:8000/tepc/search/images/spacer.gif"/>
        <xdr:cNvSpPr>
          <a:spLocks noChangeAspect="1"/>
        </xdr:cNvSpPr>
      </xdr:nvSpPr>
      <xdr:spPr>
        <a:xfrm>
          <a:off x="3552825" y="1038225"/>
          <a:ext cx="876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76300" cy="9525"/>
    <xdr:sp>
      <xdr:nvSpPr>
        <xdr:cNvPr id="204" name="AutoShape 8" descr="http://localhost:8000/tepc/search/images/spacer.gif"/>
        <xdr:cNvSpPr>
          <a:spLocks noChangeAspect="1"/>
        </xdr:cNvSpPr>
      </xdr:nvSpPr>
      <xdr:spPr>
        <a:xfrm>
          <a:off x="3552825" y="1038225"/>
          <a:ext cx="876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876300" cy="9525"/>
    <xdr:sp>
      <xdr:nvSpPr>
        <xdr:cNvPr id="205" name="AutoShape 10" descr="http://localhost:8000/tepc/search/images/spacer.gif"/>
        <xdr:cNvSpPr>
          <a:spLocks noChangeAspect="1"/>
        </xdr:cNvSpPr>
      </xdr:nvSpPr>
      <xdr:spPr>
        <a:xfrm>
          <a:off x="3552825" y="1038225"/>
          <a:ext cx="876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06" name="AutoShape 1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07" name="AutoShape 3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08" name="AutoShape 5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09" name="AutoShape 8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10" name="AutoShape 10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11" name="AutoShape 1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12" name="AutoShape 3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13" name="AutoShape 5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14" name="AutoShape 8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15" name="AutoShape 10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16" name="AutoShape 1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17" name="AutoShape 3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18" name="AutoShape 5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19" name="AutoShape 8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20" name="AutoShape 10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21" name="AutoShape 1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22" name="AutoShape 3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23" name="AutoShape 5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24" name="AutoShape 8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25" name="AutoShape 10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26" name="AutoShape 1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27" name="AutoShape 3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28" name="AutoShape 5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29" name="AutoShape 8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30" name="AutoShape 10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47625</xdr:rowOff>
    </xdr:from>
    <xdr:ext cx="609600" cy="9525"/>
    <xdr:sp>
      <xdr:nvSpPr>
        <xdr:cNvPr id="231" name="AutoShape 1" descr="http://localhost:8000/tepc/search/images/spacer.gif"/>
        <xdr:cNvSpPr>
          <a:spLocks noChangeAspect="1"/>
        </xdr:cNvSpPr>
      </xdr:nvSpPr>
      <xdr:spPr>
        <a:xfrm>
          <a:off x="51816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47625</xdr:rowOff>
    </xdr:from>
    <xdr:ext cx="609600" cy="9525"/>
    <xdr:sp>
      <xdr:nvSpPr>
        <xdr:cNvPr id="232" name="AutoShape 3" descr="http://localhost:8000/tepc/search/images/spacer.gif"/>
        <xdr:cNvSpPr>
          <a:spLocks noChangeAspect="1"/>
        </xdr:cNvSpPr>
      </xdr:nvSpPr>
      <xdr:spPr>
        <a:xfrm>
          <a:off x="51816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47625</xdr:rowOff>
    </xdr:from>
    <xdr:ext cx="609600" cy="9525"/>
    <xdr:sp>
      <xdr:nvSpPr>
        <xdr:cNvPr id="233" name="AutoShape 5" descr="http://localhost:8000/tepc/search/images/spacer.gif"/>
        <xdr:cNvSpPr>
          <a:spLocks noChangeAspect="1"/>
        </xdr:cNvSpPr>
      </xdr:nvSpPr>
      <xdr:spPr>
        <a:xfrm>
          <a:off x="51816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47625</xdr:rowOff>
    </xdr:from>
    <xdr:ext cx="609600" cy="9525"/>
    <xdr:sp>
      <xdr:nvSpPr>
        <xdr:cNvPr id="234" name="AutoShape 8" descr="http://localhost:8000/tepc/search/images/spacer.gif"/>
        <xdr:cNvSpPr>
          <a:spLocks noChangeAspect="1"/>
        </xdr:cNvSpPr>
      </xdr:nvSpPr>
      <xdr:spPr>
        <a:xfrm>
          <a:off x="51816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47625</xdr:rowOff>
    </xdr:from>
    <xdr:ext cx="609600" cy="9525"/>
    <xdr:sp>
      <xdr:nvSpPr>
        <xdr:cNvPr id="235" name="AutoShape 10" descr="http://localhost:8000/tepc/search/images/spacer.gif"/>
        <xdr:cNvSpPr>
          <a:spLocks noChangeAspect="1"/>
        </xdr:cNvSpPr>
      </xdr:nvSpPr>
      <xdr:spPr>
        <a:xfrm>
          <a:off x="518160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36" name="AutoShape 1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37" name="AutoShape 3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38" name="AutoShape 5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39" name="AutoShape 8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40" name="AutoShape 10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41" name="AutoShape 1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42" name="AutoShape 3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43" name="AutoShape 5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44" name="AutoShape 8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45" name="AutoShape 10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46" name="AutoShape 1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47" name="AutoShape 3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48" name="AutoShape 5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49" name="AutoShape 8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50" name="AutoShape 10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51" name="AutoShape 1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52" name="AutoShape 3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53" name="AutoShape 5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54" name="AutoShape 8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47625</xdr:rowOff>
    </xdr:from>
    <xdr:ext cx="609600" cy="9525"/>
    <xdr:sp>
      <xdr:nvSpPr>
        <xdr:cNvPr id="255" name="AutoShape 10" descr="http://localhost:8000/tepc/search/images/spacer.gif"/>
        <xdr:cNvSpPr>
          <a:spLocks noChangeAspect="1"/>
        </xdr:cNvSpPr>
      </xdr:nvSpPr>
      <xdr:spPr>
        <a:xfrm>
          <a:off x="441007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56" name="AutoShape 1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57" name="AutoShape 3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58" name="AutoShape 5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59" name="AutoShape 8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60" name="AutoShape 10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61" name="AutoShape 1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62" name="AutoShape 3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63" name="AutoShape 5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64" name="AutoShape 8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65" name="AutoShape 10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66" name="AutoShape 1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67" name="AutoShape 3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68" name="AutoShape 5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69" name="AutoShape 8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70" name="AutoShape 10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71" name="AutoShape 1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72" name="AutoShape 3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73" name="AutoShape 5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74" name="AutoShape 8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75" name="AutoShape 10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76" name="AutoShape 1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77" name="AutoShape 3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78" name="AutoShape 5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79" name="AutoShape 8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80" name="AutoShape 10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81050" cy="9525"/>
    <xdr:sp>
      <xdr:nvSpPr>
        <xdr:cNvPr id="281" name="AutoShape 1" descr="http://localhost:8000/tepc/search/images/spacer.gif"/>
        <xdr:cNvSpPr>
          <a:spLocks noChangeAspect="1"/>
        </xdr:cNvSpPr>
      </xdr:nvSpPr>
      <xdr:spPr>
        <a:xfrm>
          <a:off x="5181600" y="1038225"/>
          <a:ext cx="781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81050" cy="9525"/>
    <xdr:sp>
      <xdr:nvSpPr>
        <xdr:cNvPr id="282" name="AutoShape 3" descr="http://localhost:8000/tepc/search/images/spacer.gif"/>
        <xdr:cNvSpPr>
          <a:spLocks noChangeAspect="1"/>
        </xdr:cNvSpPr>
      </xdr:nvSpPr>
      <xdr:spPr>
        <a:xfrm>
          <a:off x="5181600" y="1038225"/>
          <a:ext cx="781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81050" cy="9525"/>
    <xdr:sp>
      <xdr:nvSpPr>
        <xdr:cNvPr id="283" name="AutoShape 5" descr="http://localhost:8000/tepc/search/images/spacer.gif"/>
        <xdr:cNvSpPr>
          <a:spLocks noChangeAspect="1"/>
        </xdr:cNvSpPr>
      </xdr:nvSpPr>
      <xdr:spPr>
        <a:xfrm>
          <a:off x="5181600" y="1038225"/>
          <a:ext cx="781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81050" cy="9525"/>
    <xdr:sp>
      <xdr:nvSpPr>
        <xdr:cNvPr id="284" name="AutoShape 8" descr="http://localhost:8000/tepc/search/images/spacer.gif"/>
        <xdr:cNvSpPr>
          <a:spLocks noChangeAspect="1"/>
        </xdr:cNvSpPr>
      </xdr:nvSpPr>
      <xdr:spPr>
        <a:xfrm>
          <a:off x="5181600" y="1038225"/>
          <a:ext cx="781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81050" cy="9525"/>
    <xdr:sp>
      <xdr:nvSpPr>
        <xdr:cNvPr id="285" name="AutoShape 10" descr="http://localhost:8000/tepc/search/images/spacer.gif"/>
        <xdr:cNvSpPr>
          <a:spLocks noChangeAspect="1"/>
        </xdr:cNvSpPr>
      </xdr:nvSpPr>
      <xdr:spPr>
        <a:xfrm>
          <a:off x="5181600" y="1038225"/>
          <a:ext cx="781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86" name="AutoShape 1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87" name="AutoShape 3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88" name="AutoShape 5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89" name="AutoShape 8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90" name="AutoShape 10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91" name="AutoShape 1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92" name="AutoShape 3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93" name="AutoShape 5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94" name="AutoShape 8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95" name="AutoShape 10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96" name="AutoShape 1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97" name="AutoShape 3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98" name="AutoShape 5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299" name="AutoShape 8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09600" cy="9525"/>
    <xdr:sp>
      <xdr:nvSpPr>
        <xdr:cNvPr id="300" name="AutoShape 10" descr="http://localhost:8000/tepc/search/images/spacer.gif"/>
        <xdr:cNvSpPr>
          <a:spLocks noChangeAspect="1"/>
        </xdr:cNvSpPr>
      </xdr:nvSpPr>
      <xdr:spPr>
        <a:xfrm>
          <a:off x="6029325" y="10382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81050" cy="9525"/>
    <xdr:sp>
      <xdr:nvSpPr>
        <xdr:cNvPr id="301" name="AutoShape 1" descr="http://localhost:8000/tepc/search/images/spacer.gif"/>
        <xdr:cNvSpPr>
          <a:spLocks noChangeAspect="1"/>
        </xdr:cNvSpPr>
      </xdr:nvSpPr>
      <xdr:spPr>
        <a:xfrm>
          <a:off x="5181600" y="1038225"/>
          <a:ext cx="781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81050" cy="9525"/>
    <xdr:sp>
      <xdr:nvSpPr>
        <xdr:cNvPr id="302" name="AutoShape 3" descr="http://localhost:8000/tepc/search/images/spacer.gif"/>
        <xdr:cNvSpPr>
          <a:spLocks noChangeAspect="1"/>
        </xdr:cNvSpPr>
      </xdr:nvSpPr>
      <xdr:spPr>
        <a:xfrm>
          <a:off x="5181600" y="1038225"/>
          <a:ext cx="781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81050" cy="9525"/>
    <xdr:sp>
      <xdr:nvSpPr>
        <xdr:cNvPr id="303" name="AutoShape 5" descr="http://localhost:8000/tepc/search/images/spacer.gif"/>
        <xdr:cNvSpPr>
          <a:spLocks noChangeAspect="1"/>
        </xdr:cNvSpPr>
      </xdr:nvSpPr>
      <xdr:spPr>
        <a:xfrm>
          <a:off x="5181600" y="1038225"/>
          <a:ext cx="781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81050" cy="9525"/>
    <xdr:sp>
      <xdr:nvSpPr>
        <xdr:cNvPr id="304" name="AutoShape 8" descr="http://localhost:8000/tepc/search/images/spacer.gif"/>
        <xdr:cNvSpPr>
          <a:spLocks noChangeAspect="1"/>
        </xdr:cNvSpPr>
      </xdr:nvSpPr>
      <xdr:spPr>
        <a:xfrm>
          <a:off x="5181600" y="1038225"/>
          <a:ext cx="781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81050" cy="9525"/>
    <xdr:sp>
      <xdr:nvSpPr>
        <xdr:cNvPr id="305" name="AutoShape 10" descr="http://localhost:8000/tepc/search/images/spacer.gif"/>
        <xdr:cNvSpPr>
          <a:spLocks noChangeAspect="1"/>
        </xdr:cNvSpPr>
      </xdr:nvSpPr>
      <xdr:spPr>
        <a:xfrm>
          <a:off x="5181600" y="1038225"/>
          <a:ext cx="781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06" name="AutoShape 1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07" name="AutoShape 3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08" name="AutoShape 5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09" name="AutoShape 8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10" name="AutoShape 10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11" name="AutoShape 1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12" name="AutoShape 3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13" name="AutoShape 5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14" name="AutoShape 8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15" name="AutoShape 10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16" name="AutoShape 1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17" name="AutoShape 3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18" name="AutoShape 5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19" name="AutoShape 8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20" name="AutoShape 10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21" name="AutoShape 1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22" name="AutoShape 3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23" name="AutoShape 5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24" name="AutoShape 8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25" name="AutoShape 10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26" name="AutoShape 1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27" name="AutoShape 3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28" name="AutoShape 5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29" name="AutoShape 8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30" name="AutoShape 10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47625</xdr:rowOff>
    </xdr:from>
    <xdr:ext cx="609600" cy="9525"/>
    <xdr:sp>
      <xdr:nvSpPr>
        <xdr:cNvPr id="331" name="AutoShape 1" descr="http://localhost:8000/tepc/search/images/spacer.gif"/>
        <xdr:cNvSpPr>
          <a:spLocks noChangeAspect="1"/>
        </xdr:cNvSpPr>
      </xdr:nvSpPr>
      <xdr:spPr>
        <a:xfrm>
          <a:off x="680085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47625</xdr:rowOff>
    </xdr:from>
    <xdr:ext cx="609600" cy="9525"/>
    <xdr:sp>
      <xdr:nvSpPr>
        <xdr:cNvPr id="332" name="AutoShape 3" descr="http://localhost:8000/tepc/search/images/spacer.gif"/>
        <xdr:cNvSpPr>
          <a:spLocks noChangeAspect="1"/>
        </xdr:cNvSpPr>
      </xdr:nvSpPr>
      <xdr:spPr>
        <a:xfrm>
          <a:off x="680085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47625</xdr:rowOff>
    </xdr:from>
    <xdr:ext cx="609600" cy="9525"/>
    <xdr:sp>
      <xdr:nvSpPr>
        <xdr:cNvPr id="333" name="AutoShape 5" descr="http://localhost:8000/tepc/search/images/spacer.gif"/>
        <xdr:cNvSpPr>
          <a:spLocks noChangeAspect="1"/>
        </xdr:cNvSpPr>
      </xdr:nvSpPr>
      <xdr:spPr>
        <a:xfrm>
          <a:off x="680085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47625</xdr:rowOff>
    </xdr:from>
    <xdr:ext cx="609600" cy="9525"/>
    <xdr:sp>
      <xdr:nvSpPr>
        <xdr:cNvPr id="334" name="AutoShape 8" descr="http://localhost:8000/tepc/search/images/spacer.gif"/>
        <xdr:cNvSpPr>
          <a:spLocks noChangeAspect="1"/>
        </xdr:cNvSpPr>
      </xdr:nvSpPr>
      <xdr:spPr>
        <a:xfrm>
          <a:off x="680085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47625</xdr:rowOff>
    </xdr:from>
    <xdr:ext cx="609600" cy="9525"/>
    <xdr:sp>
      <xdr:nvSpPr>
        <xdr:cNvPr id="335" name="AutoShape 10" descr="http://localhost:8000/tepc/search/images/spacer.gif"/>
        <xdr:cNvSpPr>
          <a:spLocks noChangeAspect="1"/>
        </xdr:cNvSpPr>
      </xdr:nvSpPr>
      <xdr:spPr>
        <a:xfrm>
          <a:off x="6800850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36" name="AutoShape 1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37" name="AutoShape 3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38" name="AutoShape 5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39" name="AutoShape 8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40" name="AutoShape 10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41" name="AutoShape 1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42" name="AutoShape 3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43" name="AutoShape 5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44" name="AutoShape 8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45" name="AutoShape 10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46" name="AutoShape 1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47" name="AutoShape 3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48" name="AutoShape 5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49" name="AutoShape 8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50" name="AutoShape 10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51" name="AutoShape 1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52" name="AutoShape 3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53" name="AutoShape 5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54" name="AutoShape 8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47625</xdr:rowOff>
    </xdr:from>
    <xdr:ext cx="609600" cy="9525"/>
    <xdr:sp>
      <xdr:nvSpPr>
        <xdr:cNvPr id="355" name="AutoShape 10" descr="http://localhost:8000/tepc/search/images/spacer.gif"/>
        <xdr:cNvSpPr>
          <a:spLocks noChangeAspect="1"/>
        </xdr:cNvSpPr>
      </xdr:nvSpPr>
      <xdr:spPr>
        <a:xfrm>
          <a:off x="6029325" y="10858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14375" cy="9525"/>
    <xdr:sp>
      <xdr:nvSpPr>
        <xdr:cNvPr id="356" name="AutoShape 1" descr="http://localhost:8000/tepc/search/images/spacer.gif"/>
        <xdr:cNvSpPr>
          <a:spLocks noChangeAspect="1"/>
        </xdr:cNvSpPr>
      </xdr:nvSpPr>
      <xdr:spPr>
        <a:xfrm>
          <a:off x="6800850" y="1038225"/>
          <a:ext cx="714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14375" cy="9525"/>
    <xdr:sp>
      <xdr:nvSpPr>
        <xdr:cNvPr id="357" name="AutoShape 3" descr="http://localhost:8000/tepc/search/images/spacer.gif"/>
        <xdr:cNvSpPr>
          <a:spLocks noChangeAspect="1"/>
        </xdr:cNvSpPr>
      </xdr:nvSpPr>
      <xdr:spPr>
        <a:xfrm>
          <a:off x="6800850" y="1038225"/>
          <a:ext cx="714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14375" cy="9525"/>
    <xdr:sp>
      <xdr:nvSpPr>
        <xdr:cNvPr id="358" name="AutoShape 5" descr="http://localhost:8000/tepc/search/images/spacer.gif"/>
        <xdr:cNvSpPr>
          <a:spLocks noChangeAspect="1"/>
        </xdr:cNvSpPr>
      </xdr:nvSpPr>
      <xdr:spPr>
        <a:xfrm>
          <a:off x="6800850" y="1038225"/>
          <a:ext cx="714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14375" cy="9525"/>
    <xdr:sp>
      <xdr:nvSpPr>
        <xdr:cNvPr id="359" name="AutoShape 8" descr="http://localhost:8000/tepc/search/images/spacer.gif"/>
        <xdr:cNvSpPr>
          <a:spLocks noChangeAspect="1"/>
        </xdr:cNvSpPr>
      </xdr:nvSpPr>
      <xdr:spPr>
        <a:xfrm>
          <a:off x="6800850" y="1038225"/>
          <a:ext cx="714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14375" cy="9525"/>
    <xdr:sp>
      <xdr:nvSpPr>
        <xdr:cNvPr id="360" name="AutoShape 10" descr="http://localhost:8000/tepc/search/images/spacer.gif"/>
        <xdr:cNvSpPr>
          <a:spLocks noChangeAspect="1"/>
        </xdr:cNvSpPr>
      </xdr:nvSpPr>
      <xdr:spPr>
        <a:xfrm>
          <a:off x="6800850" y="1038225"/>
          <a:ext cx="714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14375" cy="9525"/>
    <xdr:sp>
      <xdr:nvSpPr>
        <xdr:cNvPr id="361" name="AutoShape 1" descr="http://localhost:8000/tepc/search/images/spacer.gif"/>
        <xdr:cNvSpPr>
          <a:spLocks noChangeAspect="1"/>
        </xdr:cNvSpPr>
      </xdr:nvSpPr>
      <xdr:spPr>
        <a:xfrm>
          <a:off x="6800850" y="1038225"/>
          <a:ext cx="714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14375" cy="9525"/>
    <xdr:sp>
      <xdr:nvSpPr>
        <xdr:cNvPr id="362" name="AutoShape 3" descr="http://localhost:8000/tepc/search/images/spacer.gif"/>
        <xdr:cNvSpPr>
          <a:spLocks noChangeAspect="1"/>
        </xdr:cNvSpPr>
      </xdr:nvSpPr>
      <xdr:spPr>
        <a:xfrm>
          <a:off x="6800850" y="1038225"/>
          <a:ext cx="714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14375" cy="9525"/>
    <xdr:sp>
      <xdr:nvSpPr>
        <xdr:cNvPr id="363" name="AutoShape 5" descr="http://localhost:8000/tepc/search/images/spacer.gif"/>
        <xdr:cNvSpPr>
          <a:spLocks noChangeAspect="1"/>
        </xdr:cNvSpPr>
      </xdr:nvSpPr>
      <xdr:spPr>
        <a:xfrm>
          <a:off x="6800850" y="1038225"/>
          <a:ext cx="714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14375" cy="9525"/>
    <xdr:sp>
      <xdr:nvSpPr>
        <xdr:cNvPr id="364" name="AutoShape 8" descr="http://localhost:8000/tepc/search/images/spacer.gif"/>
        <xdr:cNvSpPr>
          <a:spLocks noChangeAspect="1"/>
        </xdr:cNvSpPr>
      </xdr:nvSpPr>
      <xdr:spPr>
        <a:xfrm>
          <a:off x="6800850" y="1038225"/>
          <a:ext cx="714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14375" cy="9525"/>
    <xdr:sp>
      <xdr:nvSpPr>
        <xdr:cNvPr id="365" name="AutoShape 10" descr="http://localhost:8000/tepc/search/images/spacer.gif"/>
        <xdr:cNvSpPr>
          <a:spLocks noChangeAspect="1"/>
        </xdr:cNvSpPr>
      </xdr:nvSpPr>
      <xdr:spPr>
        <a:xfrm>
          <a:off x="6800850" y="1038225"/>
          <a:ext cx="7143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40.00390625" style="8" customWidth="1"/>
    <col min="2" max="2" width="14.00390625" style="8" bestFit="1" customWidth="1"/>
    <col min="3" max="3" width="15.7109375" style="8" bestFit="1" customWidth="1"/>
    <col min="4" max="4" width="12.140625" style="8" bestFit="1" customWidth="1"/>
    <col min="5" max="5" width="14.28125" style="8" customWidth="1"/>
    <col min="6" max="6" width="11.28125" style="8" customWidth="1"/>
    <col min="7" max="7" width="11.00390625" style="8" customWidth="1"/>
    <col min="8" max="16384" width="9.140625" style="8" customWidth="1"/>
  </cols>
  <sheetData>
    <row r="1" spans="1:7" ht="18.75">
      <c r="A1" s="194" t="s">
        <v>84</v>
      </c>
      <c r="B1" s="194"/>
      <c r="C1" s="194"/>
      <c r="D1" s="194"/>
      <c r="E1" s="194"/>
      <c r="F1" s="194"/>
      <c r="G1" s="194"/>
    </row>
    <row r="2" spans="1:7" ht="15.75">
      <c r="A2" s="9"/>
      <c r="B2" s="9"/>
      <c r="C2" s="10"/>
      <c r="D2" s="9"/>
      <c r="E2" s="9"/>
      <c r="F2" s="11" t="s">
        <v>85</v>
      </c>
      <c r="G2" s="9"/>
    </row>
    <row r="3" spans="1:7" ht="15.75">
      <c r="A3" s="12"/>
      <c r="B3" s="13" t="s">
        <v>86</v>
      </c>
      <c r="C3" s="14" t="s">
        <v>87</v>
      </c>
      <c r="D3" s="15" t="s">
        <v>88</v>
      </c>
      <c r="E3" s="15" t="s">
        <v>89</v>
      </c>
      <c r="F3" s="195" t="s">
        <v>90</v>
      </c>
      <c r="G3" s="196"/>
    </row>
    <row r="4" spans="1:7" ht="15.75">
      <c r="A4" s="6"/>
      <c r="B4" s="16"/>
      <c r="C4" s="16"/>
      <c r="D4" s="16"/>
      <c r="E4" s="16"/>
      <c r="F4" s="7"/>
      <c r="G4" s="16"/>
    </row>
    <row r="5" spans="1:8" ht="15.75">
      <c r="A5" s="50" t="s">
        <v>151</v>
      </c>
      <c r="B5" s="170">
        <v>30.9073657</v>
      </c>
      <c r="C5" s="170">
        <v>384.9525485</v>
      </c>
      <c r="D5" s="171">
        <f>B5+C5</f>
        <v>415.8599142</v>
      </c>
      <c r="E5" s="172">
        <f>C5-B5</f>
        <v>354.04518279999996</v>
      </c>
      <c r="F5" s="20" t="s">
        <v>91</v>
      </c>
      <c r="G5" s="21">
        <f>C5/B5</f>
        <v>12.455042342867804</v>
      </c>
      <c r="H5" s="54"/>
    </row>
    <row r="6" spans="1:8" ht="15.75">
      <c r="A6" s="51" t="s">
        <v>92</v>
      </c>
      <c r="B6" s="167">
        <f>B5*100/D5</f>
        <v>7.432157956233234</v>
      </c>
      <c r="C6" s="150">
        <f>C5/D5*100</f>
        <v>92.56784204376676</v>
      </c>
      <c r="D6" s="151"/>
      <c r="E6" s="153"/>
      <c r="F6" s="19"/>
      <c r="G6" s="18"/>
      <c r="H6" s="54"/>
    </row>
    <row r="7" spans="1:8" ht="15.75">
      <c r="A7" s="6"/>
      <c r="B7" s="168"/>
      <c r="C7" s="155"/>
      <c r="D7" s="156"/>
      <c r="E7" s="157"/>
      <c r="F7" s="7"/>
      <c r="G7" s="158"/>
      <c r="H7" s="54"/>
    </row>
    <row r="8" spans="1:8" ht="15.75">
      <c r="A8" s="50" t="s">
        <v>152</v>
      </c>
      <c r="B8" s="169">
        <v>33.382001518</v>
      </c>
      <c r="C8" s="169">
        <v>453.761403679</v>
      </c>
      <c r="D8" s="154">
        <f>B8+C8</f>
        <v>487.143405197</v>
      </c>
      <c r="E8" s="152">
        <f>C8-B8</f>
        <v>420.37940216100003</v>
      </c>
      <c r="F8" s="20" t="s">
        <v>91</v>
      </c>
      <c r="G8" s="21">
        <f>C8/B8</f>
        <v>13.592995717597283</v>
      </c>
      <c r="H8" s="54"/>
    </row>
    <row r="9" spans="1:9" ht="15.75">
      <c r="A9" s="51" t="s">
        <v>92</v>
      </c>
      <c r="B9" s="167">
        <f>B8*100/D8</f>
        <v>6.852602572850262</v>
      </c>
      <c r="C9" s="150">
        <f>C8/D8*100</f>
        <v>93.14739742714974</v>
      </c>
      <c r="D9" s="19"/>
      <c r="E9" s="3"/>
      <c r="F9" s="19"/>
      <c r="G9" s="22"/>
      <c r="H9" s="54"/>
      <c r="I9" s="23"/>
    </row>
    <row r="10" spans="1:8" ht="15.75">
      <c r="A10" s="6"/>
      <c r="B10" s="6"/>
      <c r="C10" s="6"/>
      <c r="D10" s="7"/>
      <c r="E10" s="6"/>
      <c r="F10" s="7"/>
      <c r="G10" s="16"/>
      <c r="H10" s="54"/>
    </row>
    <row r="11" spans="1:8" ht="15.75">
      <c r="A11" s="50" t="s">
        <v>153</v>
      </c>
      <c r="B11" s="169">
        <v>37.501535333</v>
      </c>
      <c r="C11" s="170">
        <v>607.000134027</v>
      </c>
      <c r="D11" s="171">
        <f>B11+C11</f>
        <v>644.5016693599999</v>
      </c>
      <c r="E11" s="172">
        <f>C11-B11</f>
        <v>569.498598694</v>
      </c>
      <c r="F11" s="17" t="s">
        <v>91</v>
      </c>
      <c r="G11" s="18">
        <f>C11/B11</f>
        <v>16.18600754974588</v>
      </c>
      <c r="H11" s="54"/>
    </row>
    <row r="12" spans="1:9" ht="15.75">
      <c r="A12" s="51" t="s">
        <v>92</v>
      </c>
      <c r="B12" s="167">
        <f>B11*100/D11</f>
        <v>5.818687074967486</v>
      </c>
      <c r="C12" s="150">
        <f>C11/D11*100</f>
        <v>94.18131292503251</v>
      </c>
      <c r="D12" s="19"/>
      <c r="E12" s="3"/>
      <c r="F12" s="19"/>
      <c r="G12" s="22"/>
      <c r="I12" s="23"/>
    </row>
    <row r="13" spans="1:7" ht="15.75">
      <c r="A13" s="6"/>
      <c r="B13" s="6"/>
      <c r="C13" s="6"/>
      <c r="D13" s="7"/>
      <c r="E13" s="6"/>
      <c r="F13" s="7"/>
      <c r="G13" s="16"/>
    </row>
    <row r="14" spans="1:7" ht="47.25">
      <c r="A14" s="52" t="s">
        <v>154</v>
      </c>
      <c r="B14" s="159">
        <f>B8/B5*100-100</f>
        <v>8.006621599588499</v>
      </c>
      <c r="C14" s="160">
        <f>C8/C5*100-100</f>
        <v>17.874632976744678</v>
      </c>
      <c r="D14" s="160">
        <f>D8/D5*100-100</f>
        <v>17.141226784055334</v>
      </c>
      <c r="E14" s="160">
        <f>E8/E5*100-100</f>
        <v>18.73608866427432</v>
      </c>
      <c r="F14" s="19"/>
      <c r="G14" s="22"/>
    </row>
    <row r="15" spans="1:7" ht="15.75">
      <c r="A15" s="53"/>
      <c r="B15" s="161"/>
      <c r="C15" s="162"/>
      <c r="D15" s="162"/>
      <c r="E15" s="162"/>
      <c r="F15" s="7"/>
      <c r="G15" s="16"/>
    </row>
    <row r="16" spans="1:7" ht="47.25">
      <c r="A16" s="52" t="s">
        <v>155</v>
      </c>
      <c r="B16" s="159">
        <f>B11/B8*100-100</f>
        <v>12.340583630908682</v>
      </c>
      <c r="C16" s="160">
        <f>C11/C8*100-100</f>
        <v>33.770772283753814</v>
      </c>
      <c r="D16" s="160">
        <f>D11/D8*100-100</f>
        <v>32.30224662476226</v>
      </c>
      <c r="E16" s="160">
        <f>E11/E8*100-100</f>
        <v>35.472526904610106</v>
      </c>
      <c r="F16" s="19"/>
      <c r="G16" s="22"/>
    </row>
    <row r="17" spans="1:7" ht="15.75">
      <c r="A17" s="6"/>
      <c r="B17" s="6"/>
      <c r="C17" s="16"/>
      <c r="D17" s="16"/>
      <c r="E17" s="16"/>
      <c r="F17" s="7"/>
      <c r="G17" s="16"/>
    </row>
  </sheetData>
  <sheetProtection/>
  <mergeCells count="2">
    <mergeCell ref="A1:G1"/>
    <mergeCell ref="F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6">
      <selection activeCell="A2" sqref="A2:J2"/>
    </sheetView>
  </sheetViews>
  <sheetFormatPr defaultColWidth="9.140625" defaultRowHeight="15"/>
  <cols>
    <col min="1" max="1" width="4.00390625" style="29" customWidth="1"/>
    <col min="2" max="2" width="34.140625" style="29" customWidth="1"/>
    <col min="3" max="3" width="7.421875" style="29" bestFit="1" customWidth="1"/>
    <col min="4" max="4" width="12.00390625" style="29" customWidth="1"/>
    <col min="5" max="5" width="12.7109375" style="29" bestFit="1" customWidth="1"/>
    <col min="6" max="6" width="10.7109375" style="29" customWidth="1"/>
    <col min="7" max="7" width="15.7109375" style="137" bestFit="1" customWidth="1"/>
    <col min="8" max="9" width="11.57421875" style="29" bestFit="1" customWidth="1"/>
    <col min="10" max="10" width="10.421875" style="29" bestFit="1" customWidth="1"/>
    <col min="11" max="16384" width="9.140625" style="29" customWidth="1"/>
  </cols>
  <sheetData>
    <row r="1" spans="1:10" ht="18.75">
      <c r="A1" s="197" t="s">
        <v>95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8.75">
      <c r="A2" s="197" t="s">
        <v>150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ht="15.75">
      <c r="A3" s="28"/>
      <c r="B3" s="28"/>
      <c r="C3" s="28"/>
      <c r="D3" s="28"/>
      <c r="E3" s="28" t="s">
        <v>96</v>
      </c>
      <c r="F3" s="28"/>
      <c r="G3" s="136"/>
      <c r="H3" s="28"/>
      <c r="I3" s="28" t="s">
        <v>97</v>
      </c>
      <c r="J3" s="28"/>
    </row>
    <row r="4" spans="1:11" s="27" customFormat="1" ht="15">
      <c r="A4" s="55" t="s">
        <v>1</v>
      </c>
      <c r="B4" s="56" t="s">
        <v>2</v>
      </c>
      <c r="C4" s="57"/>
      <c r="D4" s="200" t="s">
        <v>147</v>
      </c>
      <c r="E4" s="201"/>
      <c r="F4" s="200" t="s">
        <v>148</v>
      </c>
      <c r="G4" s="201"/>
      <c r="H4" s="202" t="s">
        <v>149</v>
      </c>
      <c r="I4" s="203"/>
      <c r="J4" s="58" t="s">
        <v>93</v>
      </c>
      <c r="K4" s="59" t="s">
        <v>105</v>
      </c>
    </row>
    <row r="5" spans="1:11" s="27" customFormat="1" ht="15">
      <c r="A5" s="60"/>
      <c r="B5" s="61"/>
      <c r="C5" s="62" t="s">
        <v>3</v>
      </c>
      <c r="D5" s="198" t="s">
        <v>98</v>
      </c>
      <c r="E5" s="199"/>
      <c r="F5" s="204" t="s">
        <v>129</v>
      </c>
      <c r="G5" s="205"/>
      <c r="H5" s="204" t="s">
        <v>129</v>
      </c>
      <c r="I5" s="205"/>
      <c r="J5" s="63" t="s">
        <v>94</v>
      </c>
      <c r="K5" s="60" t="s">
        <v>36</v>
      </c>
    </row>
    <row r="6" spans="1:11" s="27" customFormat="1" ht="15">
      <c r="A6" s="64"/>
      <c r="B6" s="65"/>
      <c r="C6" s="66"/>
      <c r="D6" s="67" t="s">
        <v>4</v>
      </c>
      <c r="E6" s="68" t="s">
        <v>5</v>
      </c>
      <c r="F6" s="69" t="s">
        <v>4</v>
      </c>
      <c r="G6" s="138" t="s">
        <v>5</v>
      </c>
      <c r="H6" s="69" t="s">
        <v>4</v>
      </c>
      <c r="I6" s="70" t="s">
        <v>5</v>
      </c>
      <c r="J6" s="71"/>
      <c r="K6" s="72" t="s">
        <v>104</v>
      </c>
    </row>
    <row r="7" spans="1:11" s="27" customFormat="1" ht="15">
      <c r="A7" s="73">
        <v>1</v>
      </c>
      <c r="B7" s="74" t="s">
        <v>6</v>
      </c>
      <c r="C7" s="75"/>
      <c r="D7" s="76"/>
      <c r="E7" s="77">
        <v>8421312.62</v>
      </c>
      <c r="F7" s="77"/>
      <c r="G7" s="77">
        <v>3184981.191</v>
      </c>
      <c r="H7" s="77"/>
      <c r="I7" s="77">
        <v>3820564.487</v>
      </c>
      <c r="J7" s="140">
        <f>+I7/G7*100-100</f>
        <v>19.955637345551906</v>
      </c>
      <c r="K7" s="141">
        <f>+I7*100/I$35</f>
        <v>10.187754856100629</v>
      </c>
    </row>
    <row r="8" spans="1:11" s="27" customFormat="1" ht="15">
      <c r="A8" s="73">
        <v>2</v>
      </c>
      <c r="B8" s="74" t="s">
        <v>7</v>
      </c>
      <c r="C8" s="75" t="s">
        <v>8</v>
      </c>
      <c r="D8" s="78">
        <v>530418.42</v>
      </c>
      <c r="E8" s="79">
        <v>7088381.208</v>
      </c>
      <c r="F8" s="77">
        <v>256023.19</v>
      </c>
      <c r="G8" s="77">
        <v>2851021.435</v>
      </c>
      <c r="H8" s="77">
        <v>181105.83</v>
      </c>
      <c r="I8" s="77">
        <v>3304580.044</v>
      </c>
      <c r="J8" s="142">
        <f aca="true" t="shared" si="0" ref="J8:J35">+I8/G8*100-100</f>
        <v>15.908635530830367</v>
      </c>
      <c r="K8" s="143">
        <f aca="true" t="shared" si="1" ref="K8:K35">+I8*100/I$35</f>
        <v>8.81185267391463</v>
      </c>
    </row>
    <row r="9" spans="1:11" s="27" customFormat="1" ht="15">
      <c r="A9" s="73">
        <v>3</v>
      </c>
      <c r="B9" s="74" t="s">
        <v>9</v>
      </c>
      <c r="C9" s="75" t="s">
        <v>10</v>
      </c>
      <c r="D9" s="76">
        <v>15048820.71</v>
      </c>
      <c r="E9" s="77">
        <v>5970995.483</v>
      </c>
      <c r="F9" s="77">
        <v>6220630.779999999</v>
      </c>
      <c r="G9" s="77">
        <v>2655213.739</v>
      </c>
      <c r="H9" s="77">
        <v>6129783.01</v>
      </c>
      <c r="I9" s="77">
        <v>3005660.143</v>
      </c>
      <c r="J9" s="142">
        <f t="shared" si="0"/>
        <v>13.198425379193182</v>
      </c>
      <c r="K9" s="143">
        <f t="shared" si="1"/>
        <v>8.014765572424785</v>
      </c>
    </row>
    <row r="10" spans="1:11" s="27" customFormat="1" ht="15">
      <c r="A10" s="73">
        <v>4</v>
      </c>
      <c r="B10" s="81" t="s">
        <v>11</v>
      </c>
      <c r="C10" s="75"/>
      <c r="D10" s="76"/>
      <c r="E10" s="77">
        <v>5599755.068</v>
      </c>
      <c r="F10" s="77"/>
      <c r="G10" s="77">
        <v>2176467.764</v>
      </c>
      <c r="H10" s="77"/>
      <c r="I10" s="77">
        <v>3064265.224</v>
      </c>
      <c r="J10" s="142">
        <f t="shared" si="0"/>
        <v>40.79074703906343</v>
      </c>
      <c r="K10" s="143">
        <f t="shared" si="1"/>
        <v>8.171039390228797</v>
      </c>
    </row>
    <row r="11" spans="1:11" s="27" customFormat="1" ht="15">
      <c r="A11" s="73">
        <v>5</v>
      </c>
      <c r="B11" s="82" t="s">
        <v>14</v>
      </c>
      <c r="C11" s="75"/>
      <c r="D11" s="76"/>
      <c r="E11" s="77">
        <v>4760892.138</v>
      </c>
      <c r="F11" s="77"/>
      <c r="G11" s="77">
        <v>1786371.813</v>
      </c>
      <c r="H11" s="77"/>
      <c r="I11" s="77">
        <v>1869867.137</v>
      </c>
      <c r="J11" s="142">
        <f t="shared" si="0"/>
        <v>4.674017099484985</v>
      </c>
      <c r="K11" s="143">
        <f t="shared" si="1"/>
        <v>4.986108223026764</v>
      </c>
    </row>
    <row r="12" spans="1:11" s="27" customFormat="1" ht="15">
      <c r="A12" s="73">
        <v>6</v>
      </c>
      <c r="B12" s="74" t="s">
        <v>15</v>
      </c>
      <c r="C12" s="75" t="s">
        <v>13</v>
      </c>
      <c r="D12" s="76">
        <v>15684543.65</v>
      </c>
      <c r="E12" s="77">
        <v>3251686.437</v>
      </c>
      <c r="F12" s="77">
        <v>7684795.2</v>
      </c>
      <c r="G12" s="77">
        <v>1739526.625</v>
      </c>
      <c r="H12" s="77">
        <v>9860925.770000001</v>
      </c>
      <c r="I12" s="77">
        <v>1930623.112</v>
      </c>
      <c r="J12" s="142">
        <f t="shared" si="0"/>
        <v>10.98554539227014</v>
      </c>
      <c r="K12" s="143">
        <f t="shared" si="1"/>
        <v>5.148117523340761</v>
      </c>
    </row>
    <row r="13" spans="1:11" s="27" customFormat="1" ht="15">
      <c r="A13" s="73">
        <v>7</v>
      </c>
      <c r="B13" s="74" t="s">
        <v>16</v>
      </c>
      <c r="C13" s="75"/>
      <c r="D13" s="76"/>
      <c r="E13" s="77">
        <v>3204459.411</v>
      </c>
      <c r="F13" s="77"/>
      <c r="G13" s="77">
        <v>1228469.358</v>
      </c>
      <c r="H13" s="77"/>
      <c r="I13" s="77">
        <v>1330779.828</v>
      </c>
      <c r="J13" s="142">
        <f t="shared" si="0"/>
        <v>8.32828831535251</v>
      </c>
      <c r="K13" s="143">
        <f t="shared" si="1"/>
        <v>3.5486009204240814</v>
      </c>
    </row>
    <row r="14" spans="1:11" s="27" customFormat="1" ht="15">
      <c r="A14" s="73">
        <v>8</v>
      </c>
      <c r="B14" s="74" t="s">
        <v>17</v>
      </c>
      <c r="C14" s="75"/>
      <c r="D14" s="76"/>
      <c r="E14" s="79">
        <v>2277328.473</v>
      </c>
      <c r="F14" s="77"/>
      <c r="G14" s="77">
        <v>1141108.802</v>
      </c>
      <c r="H14" s="77"/>
      <c r="I14" s="77">
        <v>1201547.192</v>
      </c>
      <c r="J14" s="142">
        <f t="shared" si="0"/>
        <v>5.296461642752277</v>
      </c>
      <c r="K14" s="143">
        <f t="shared" si="1"/>
        <v>3.203994666700171</v>
      </c>
    </row>
    <row r="15" spans="1:11" s="27" customFormat="1" ht="15">
      <c r="A15" s="73">
        <v>9</v>
      </c>
      <c r="B15" s="74" t="s">
        <v>12</v>
      </c>
      <c r="C15" s="75" t="s">
        <v>13</v>
      </c>
      <c r="D15" s="76">
        <v>5402011</v>
      </c>
      <c r="E15" s="77">
        <v>4849155.245</v>
      </c>
      <c r="F15" s="77">
        <v>1814277</v>
      </c>
      <c r="G15" s="77">
        <v>1622011.788</v>
      </c>
      <c r="H15" s="77">
        <v>1494892</v>
      </c>
      <c r="I15" s="77">
        <v>1236773.253</v>
      </c>
      <c r="J15" s="142">
        <f t="shared" si="0"/>
        <v>-23.75066185400621</v>
      </c>
      <c r="K15" s="143">
        <f t="shared" si="1"/>
        <v>3.297926983569881</v>
      </c>
    </row>
    <row r="16" spans="1:11" s="27" customFormat="1" ht="15">
      <c r="A16" s="73">
        <v>10</v>
      </c>
      <c r="B16" s="81" t="s">
        <v>18</v>
      </c>
      <c r="C16" s="75"/>
      <c r="D16" s="76"/>
      <c r="E16" s="79">
        <v>2108499.68</v>
      </c>
      <c r="F16" s="77"/>
      <c r="G16" s="77">
        <v>863163.472</v>
      </c>
      <c r="H16" s="77"/>
      <c r="I16" s="77">
        <v>1065893.639</v>
      </c>
      <c r="J16" s="142">
        <f t="shared" si="0"/>
        <v>23.48687978306849</v>
      </c>
      <c r="K16" s="143">
        <f t="shared" si="1"/>
        <v>2.8422666686450353</v>
      </c>
    </row>
    <row r="17" spans="1:11" s="27" customFormat="1" ht="15">
      <c r="A17" s="73">
        <v>11</v>
      </c>
      <c r="B17" s="81" t="s">
        <v>103</v>
      </c>
      <c r="C17" s="83"/>
      <c r="D17" s="76"/>
      <c r="E17" s="77">
        <v>1577746.278</v>
      </c>
      <c r="F17" s="77"/>
      <c r="G17" s="77">
        <v>766221.873</v>
      </c>
      <c r="H17" s="77"/>
      <c r="I17" s="77">
        <v>835066.4</v>
      </c>
      <c r="J17" s="142">
        <f t="shared" si="0"/>
        <v>8.98493366294177</v>
      </c>
      <c r="K17" s="143">
        <f t="shared" si="1"/>
        <v>2.2267525651547704</v>
      </c>
    </row>
    <row r="18" spans="1:11" s="27" customFormat="1" ht="15">
      <c r="A18" s="73">
        <v>12</v>
      </c>
      <c r="B18" s="74" t="s">
        <v>23</v>
      </c>
      <c r="C18" s="75" t="s">
        <v>13</v>
      </c>
      <c r="D18" s="78">
        <v>10450905</v>
      </c>
      <c r="E18" s="79">
        <v>1015792.954</v>
      </c>
      <c r="F18" s="77">
        <v>3687000</v>
      </c>
      <c r="G18" s="77">
        <v>400281.821</v>
      </c>
      <c r="H18" s="77">
        <v>7024750</v>
      </c>
      <c r="I18" s="77">
        <v>656334.001</v>
      </c>
      <c r="J18" s="142">
        <f t="shared" si="0"/>
        <v>63.967976202446636</v>
      </c>
      <c r="K18" s="143">
        <f t="shared" si="1"/>
        <v>1.7501523475558873</v>
      </c>
    </row>
    <row r="19" spans="1:11" s="27" customFormat="1" ht="15">
      <c r="A19" s="73">
        <v>13</v>
      </c>
      <c r="B19" s="81" t="s">
        <v>29</v>
      </c>
      <c r="C19" s="75"/>
      <c r="D19" s="76"/>
      <c r="E19" s="79">
        <v>674252.421</v>
      </c>
      <c r="F19" s="77"/>
      <c r="G19" s="77">
        <v>383762.319</v>
      </c>
      <c r="H19" s="77"/>
      <c r="I19" s="77">
        <v>461477.029</v>
      </c>
      <c r="J19" s="142">
        <f t="shared" si="0"/>
        <v>20.250740146272662</v>
      </c>
      <c r="K19" s="143">
        <f t="shared" si="1"/>
        <v>1.2305550290201501</v>
      </c>
    </row>
    <row r="20" spans="1:11" s="27" customFormat="1" ht="15">
      <c r="A20" s="73">
        <v>14</v>
      </c>
      <c r="B20" s="81" t="s">
        <v>21</v>
      </c>
      <c r="C20" s="83"/>
      <c r="D20" s="76"/>
      <c r="E20" s="79">
        <v>1194697.603</v>
      </c>
      <c r="F20" s="77"/>
      <c r="G20" s="77">
        <v>508786.138</v>
      </c>
      <c r="H20" s="77"/>
      <c r="I20" s="77">
        <v>563921.78</v>
      </c>
      <c r="J20" s="142">
        <f t="shared" si="0"/>
        <v>10.836702866303341</v>
      </c>
      <c r="K20" s="143">
        <f t="shared" si="1"/>
        <v>1.5037298473051295</v>
      </c>
    </row>
    <row r="21" spans="1:11" s="27" customFormat="1" ht="15">
      <c r="A21" s="73">
        <v>15</v>
      </c>
      <c r="B21" s="74" t="s">
        <v>27</v>
      </c>
      <c r="C21" s="75"/>
      <c r="D21" s="76"/>
      <c r="E21" s="79">
        <v>802807.992</v>
      </c>
      <c r="F21" s="77"/>
      <c r="G21" s="77">
        <v>319330.909</v>
      </c>
      <c r="H21" s="77"/>
      <c r="I21" s="77">
        <v>398758.845</v>
      </c>
      <c r="J21" s="142">
        <f t="shared" si="0"/>
        <v>24.873237685863984</v>
      </c>
      <c r="K21" s="143">
        <f t="shared" si="1"/>
        <v>1.0633133855965269</v>
      </c>
    </row>
    <row r="22" spans="1:11" s="27" customFormat="1" ht="15">
      <c r="A22" s="73">
        <v>16</v>
      </c>
      <c r="B22" s="74" t="s">
        <v>26</v>
      </c>
      <c r="C22" s="75"/>
      <c r="D22" s="76"/>
      <c r="E22" s="77">
        <v>834191.96</v>
      </c>
      <c r="F22" s="77"/>
      <c r="G22" s="77">
        <v>314995.507</v>
      </c>
      <c r="H22" s="77"/>
      <c r="I22" s="77">
        <v>436552.57</v>
      </c>
      <c r="J22" s="142">
        <f t="shared" si="0"/>
        <v>38.59009423902674</v>
      </c>
      <c r="K22" s="143">
        <f t="shared" si="1"/>
        <v>1.1640925261421218</v>
      </c>
    </row>
    <row r="23" spans="1:11" s="27" customFormat="1" ht="15">
      <c r="A23" s="73">
        <v>17</v>
      </c>
      <c r="B23" s="82" t="s">
        <v>19</v>
      </c>
      <c r="C23" s="75" t="s">
        <v>13</v>
      </c>
      <c r="D23" s="78">
        <v>14027520</v>
      </c>
      <c r="E23" s="79">
        <v>1597504.745</v>
      </c>
      <c r="F23" s="77">
        <v>5517706</v>
      </c>
      <c r="G23" s="77">
        <v>629909.766</v>
      </c>
      <c r="H23" s="77">
        <v>4340452</v>
      </c>
      <c r="I23" s="77">
        <v>457731.782</v>
      </c>
      <c r="J23" s="142">
        <f t="shared" si="0"/>
        <v>-27.333753704653617</v>
      </c>
      <c r="K23" s="143">
        <f t="shared" si="1"/>
        <v>1.2205681125732806</v>
      </c>
    </row>
    <row r="24" spans="1:11" s="27" customFormat="1" ht="15">
      <c r="A24" s="73">
        <v>18</v>
      </c>
      <c r="B24" s="74" t="s">
        <v>22</v>
      </c>
      <c r="C24" s="75"/>
      <c r="D24" s="76"/>
      <c r="E24" s="77">
        <v>1133712.963</v>
      </c>
      <c r="F24" s="77"/>
      <c r="G24" s="77">
        <v>311089.902</v>
      </c>
      <c r="H24" s="77"/>
      <c r="I24" s="77">
        <v>643766.193</v>
      </c>
      <c r="J24" s="142">
        <f t="shared" si="0"/>
        <v>106.93895522201808</v>
      </c>
      <c r="K24" s="143">
        <f t="shared" si="1"/>
        <v>1.7166395649767143</v>
      </c>
    </row>
    <row r="25" spans="1:11" s="27" customFormat="1" ht="15">
      <c r="A25" s="73">
        <v>19</v>
      </c>
      <c r="B25" s="74" t="s">
        <v>20</v>
      </c>
      <c r="C25" s="75"/>
      <c r="D25" s="76"/>
      <c r="E25" s="79">
        <v>1285004.884</v>
      </c>
      <c r="F25" s="77"/>
      <c r="G25" s="77">
        <v>648827.087</v>
      </c>
      <c r="H25" s="77"/>
      <c r="I25" s="77">
        <v>495440.435</v>
      </c>
      <c r="J25" s="142">
        <f t="shared" si="0"/>
        <v>-23.640605497717146</v>
      </c>
      <c r="K25" s="143">
        <f t="shared" si="1"/>
        <v>1.3211204037399245</v>
      </c>
    </row>
    <row r="26" spans="1:11" s="27" customFormat="1" ht="26.25">
      <c r="A26" s="73">
        <v>20</v>
      </c>
      <c r="B26" s="74" t="s">
        <v>109</v>
      </c>
      <c r="C26" s="75"/>
      <c r="D26" s="76"/>
      <c r="E26" s="79">
        <v>680276.349</v>
      </c>
      <c r="F26" s="77"/>
      <c r="G26" s="77">
        <v>281849.383</v>
      </c>
      <c r="H26" s="77"/>
      <c r="I26" s="77">
        <v>288168.833</v>
      </c>
      <c r="J26" s="142">
        <f t="shared" si="0"/>
        <v>2.242137248176988</v>
      </c>
      <c r="K26" s="143">
        <f t="shared" si="1"/>
        <v>0.7684187605685088</v>
      </c>
    </row>
    <row r="27" spans="1:11" s="27" customFormat="1" ht="15">
      <c r="A27" s="73">
        <v>21</v>
      </c>
      <c r="B27" s="74" t="s">
        <v>30</v>
      </c>
      <c r="C27" s="75"/>
      <c r="D27" s="76"/>
      <c r="E27" s="79">
        <v>577805.821</v>
      </c>
      <c r="F27" s="77"/>
      <c r="G27" s="77">
        <v>258358.22</v>
      </c>
      <c r="H27" s="77"/>
      <c r="I27" s="77">
        <v>271233.006</v>
      </c>
      <c r="J27" s="142">
        <f t="shared" si="0"/>
        <v>4.983308059639043</v>
      </c>
      <c r="K27" s="143">
        <f t="shared" si="1"/>
        <v>0.7232584042001201</v>
      </c>
    </row>
    <row r="28" spans="1:11" s="27" customFormat="1" ht="15">
      <c r="A28" s="73">
        <v>22</v>
      </c>
      <c r="B28" s="81" t="s">
        <v>33</v>
      </c>
      <c r="C28" s="75"/>
      <c r="D28" s="76"/>
      <c r="E28" s="79">
        <v>414713.44</v>
      </c>
      <c r="F28" s="77"/>
      <c r="G28" s="77">
        <v>164105.368</v>
      </c>
      <c r="H28" s="77"/>
      <c r="I28" s="77">
        <v>170382.165</v>
      </c>
      <c r="J28" s="142">
        <f t="shared" si="0"/>
        <v>3.8248578193980904</v>
      </c>
      <c r="K28" s="143">
        <f t="shared" si="1"/>
        <v>0.4543338385670569</v>
      </c>
    </row>
    <row r="29" spans="1:11" s="27" customFormat="1" ht="15">
      <c r="A29" s="73">
        <v>23</v>
      </c>
      <c r="B29" s="74" t="s">
        <v>28</v>
      </c>
      <c r="C29" s="75" t="s">
        <v>13</v>
      </c>
      <c r="D29" s="76">
        <v>23122593</v>
      </c>
      <c r="E29" s="77">
        <v>772464.527</v>
      </c>
      <c r="F29" s="77">
        <v>8983605</v>
      </c>
      <c r="G29" s="77">
        <v>260266.409</v>
      </c>
      <c r="H29" s="77">
        <v>9677886</v>
      </c>
      <c r="I29" s="77">
        <v>276811.645</v>
      </c>
      <c r="J29" s="142">
        <f t="shared" si="0"/>
        <v>6.357038568123485</v>
      </c>
      <c r="K29" s="143">
        <f t="shared" si="1"/>
        <v>0.7381341658201811</v>
      </c>
    </row>
    <row r="30" spans="1:11" s="27" customFormat="1" ht="15">
      <c r="A30" s="73">
        <v>24</v>
      </c>
      <c r="B30" s="74" t="s">
        <v>24</v>
      </c>
      <c r="C30" s="75" t="s">
        <v>25</v>
      </c>
      <c r="D30" s="76">
        <v>13426278.559999999</v>
      </c>
      <c r="E30" s="77">
        <v>837586.092</v>
      </c>
      <c r="F30" s="77">
        <v>5440683.47</v>
      </c>
      <c r="G30" s="77">
        <v>362679.707</v>
      </c>
      <c r="H30" s="77">
        <v>3926030.46</v>
      </c>
      <c r="I30" s="77">
        <v>170729.417</v>
      </c>
      <c r="J30" s="142">
        <f t="shared" si="0"/>
        <v>-52.92556663502543</v>
      </c>
      <c r="K30" s="143">
        <f t="shared" si="1"/>
        <v>0.45525980598923443</v>
      </c>
    </row>
    <row r="31" spans="1:11" s="27" customFormat="1" ht="15">
      <c r="A31" s="73">
        <v>25</v>
      </c>
      <c r="B31" s="82" t="s">
        <v>32</v>
      </c>
      <c r="C31" s="75" t="s">
        <v>13</v>
      </c>
      <c r="D31" s="76">
        <v>87976.84999999999</v>
      </c>
      <c r="E31" s="77">
        <v>422363.793</v>
      </c>
      <c r="F31" s="77">
        <v>53764.4</v>
      </c>
      <c r="G31" s="77">
        <v>160709.793</v>
      </c>
      <c r="H31" s="77">
        <v>20773.920000000002</v>
      </c>
      <c r="I31" s="77">
        <v>196837.967</v>
      </c>
      <c r="J31" s="142">
        <f t="shared" si="0"/>
        <v>22.4803811426725</v>
      </c>
      <c r="K31" s="143">
        <f t="shared" si="1"/>
        <v>0.5248797555944055</v>
      </c>
    </row>
    <row r="32" spans="1:11" s="27" customFormat="1" ht="15">
      <c r="A32" s="73">
        <v>26</v>
      </c>
      <c r="B32" s="81" t="s">
        <v>31</v>
      </c>
      <c r="C32" s="83"/>
      <c r="D32" s="76"/>
      <c r="E32" s="79">
        <v>491042.371</v>
      </c>
      <c r="F32" s="77"/>
      <c r="G32" s="77">
        <v>285849.125</v>
      </c>
      <c r="H32" s="77"/>
      <c r="I32" s="77">
        <v>125015.666</v>
      </c>
      <c r="J32" s="142">
        <f t="shared" si="0"/>
        <v>-56.26515701246243</v>
      </c>
      <c r="K32" s="143">
        <f t="shared" si="1"/>
        <v>0.3333614607772891</v>
      </c>
    </row>
    <row r="33" spans="1:11" s="27" customFormat="1" ht="15">
      <c r="A33" s="84">
        <v>27</v>
      </c>
      <c r="B33" s="74" t="s">
        <v>34</v>
      </c>
      <c r="C33" s="75"/>
      <c r="D33" s="76"/>
      <c r="E33" s="79">
        <v>154071.148</v>
      </c>
      <c r="F33" s="77"/>
      <c r="G33" s="77">
        <v>67464.749</v>
      </c>
      <c r="H33" s="77"/>
      <c r="I33" s="77">
        <v>68040.24</v>
      </c>
      <c r="J33" s="142">
        <f t="shared" si="0"/>
        <v>0.8530247403722058</v>
      </c>
      <c r="K33" s="143">
        <f t="shared" si="1"/>
        <v>0.18143321172273993</v>
      </c>
    </row>
    <row r="34" spans="1:11" s="27" customFormat="1" ht="15">
      <c r="A34" s="73">
        <v>28</v>
      </c>
      <c r="B34" s="81" t="s">
        <v>35</v>
      </c>
      <c r="C34" s="83"/>
      <c r="D34" s="76"/>
      <c r="E34" s="77">
        <f>E35-SUM(E7:E33)</f>
        <v>19326877.192000017</v>
      </c>
      <c r="F34" s="77"/>
      <c r="G34" s="77">
        <f>G35-SUM(G7:G33)</f>
        <v>8009177.454999998</v>
      </c>
      <c r="H34" s="77"/>
      <c r="I34" s="77">
        <f>I35-SUM(I7:I33)</f>
        <v>9154713.3</v>
      </c>
      <c r="J34" s="142">
        <f t="shared" si="0"/>
        <v>14.302790160865555</v>
      </c>
      <c r="K34" s="143">
        <f t="shared" si="1"/>
        <v>24.411569336320436</v>
      </c>
    </row>
    <row r="35" spans="1:12" s="144" customFormat="1" ht="15">
      <c r="A35" s="85"/>
      <c r="B35" s="86" t="s">
        <v>36</v>
      </c>
      <c r="C35" s="87"/>
      <c r="D35" s="88"/>
      <c r="E35" s="89">
        <v>81325378.296</v>
      </c>
      <c r="F35" s="166"/>
      <c r="G35" s="193">
        <v>33382001.518</v>
      </c>
      <c r="H35" s="193"/>
      <c r="I35" s="193">
        <v>37501535.333</v>
      </c>
      <c r="J35" s="139">
        <f t="shared" si="0"/>
        <v>12.340583630908682</v>
      </c>
      <c r="K35" s="91">
        <f t="shared" si="1"/>
        <v>100</v>
      </c>
      <c r="L35" s="27"/>
    </row>
  </sheetData>
  <sheetProtection/>
  <mergeCells count="8">
    <mergeCell ref="A1:J1"/>
    <mergeCell ref="A2:J2"/>
    <mergeCell ref="D5:E5"/>
    <mergeCell ref="F4:G4"/>
    <mergeCell ref="H4:I4"/>
    <mergeCell ref="F5:G5"/>
    <mergeCell ref="H5:I5"/>
    <mergeCell ref="D4:E4"/>
  </mergeCells>
  <printOptions/>
  <pageMargins left="0.07" right="0.02" top="0.4" bottom="0.4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2">
      <selection activeCell="D4" sqref="D4:D6"/>
    </sheetView>
  </sheetViews>
  <sheetFormatPr defaultColWidth="9.140625" defaultRowHeight="15"/>
  <cols>
    <col min="1" max="1" width="4.28125" style="34" bestFit="1" customWidth="1"/>
    <col min="2" max="2" width="50.28125" style="29" customWidth="1"/>
    <col min="3" max="3" width="18.7109375" style="29" bestFit="1" customWidth="1"/>
    <col min="4" max="5" width="14.421875" style="29" bestFit="1" customWidth="1"/>
    <col min="6" max="6" width="10.7109375" style="29" bestFit="1" customWidth="1"/>
    <col min="7" max="8" width="9.140625" style="29" customWidth="1"/>
    <col min="9" max="9" width="21.00390625" style="29" bestFit="1" customWidth="1"/>
    <col min="10" max="16384" width="9.140625" style="29" customWidth="1"/>
  </cols>
  <sheetData>
    <row r="1" spans="1:7" ht="18.75">
      <c r="A1" s="197" t="s">
        <v>106</v>
      </c>
      <c r="B1" s="197"/>
      <c r="C1" s="197"/>
      <c r="D1" s="197"/>
      <c r="E1" s="197"/>
      <c r="F1" s="197"/>
      <c r="G1" s="32"/>
    </row>
    <row r="2" spans="1:7" ht="18.75">
      <c r="A2" s="197" t="s">
        <v>142</v>
      </c>
      <c r="B2" s="197"/>
      <c r="C2" s="197"/>
      <c r="D2" s="197"/>
      <c r="E2" s="197"/>
      <c r="F2" s="197"/>
      <c r="G2" s="32"/>
    </row>
    <row r="3" spans="1:7" ht="15.75">
      <c r="A3" s="28"/>
      <c r="B3" s="28"/>
      <c r="C3" s="28" t="s">
        <v>96</v>
      </c>
      <c r="D3" s="28"/>
      <c r="F3" s="28" t="s">
        <v>97</v>
      </c>
      <c r="G3" s="28"/>
    </row>
    <row r="4" spans="1:7" s="27" customFormat="1" ht="15">
      <c r="A4" s="92" t="s">
        <v>1</v>
      </c>
      <c r="B4" s="93" t="s">
        <v>2</v>
      </c>
      <c r="C4" s="164" t="s">
        <v>137</v>
      </c>
      <c r="D4" s="211" t="s">
        <v>139</v>
      </c>
      <c r="E4" s="214" t="s">
        <v>141</v>
      </c>
      <c r="F4" s="174" t="s">
        <v>93</v>
      </c>
      <c r="G4" s="59" t="s">
        <v>105</v>
      </c>
    </row>
    <row r="5" spans="1:7" s="27" customFormat="1" ht="15">
      <c r="A5" s="94"/>
      <c r="B5" s="62"/>
      <c r="C5" s="163" t="s">
        <v>138</v>
      </c>
      <c r="D5" s="212" t="s">
        <v>138</v>
      </c>
      <c r="E5" s="215" t="s">
        <v>140</v>
      </c>
      <c r="F5" s="175" t="s">
        <v>94</v>
      </c>
      <c r="G5" s="60" t="s">
        <v>36</v>
      </c>
    </row>
    <row r="6" spans="1:7" s="27" customFormat="1" ht="15">
      <c r="A6" s="95"/>
      <c r="B6" s="66"/>
      <c r="C6" s="67" t="s">
        <v>98</v>
      </c>
      <c r="D6" s="213" t="s">
        <v>130</v>
      </c>
      <c r="E6" s="216" t="s">
        <v>130</v>
      </c>
      <c r="F6" s="176"/>
      <c r="G6" s="72" t="s">
        <v>104</v>
      </c>
    </row>
    <row r="7" spans="1:7" s="27" customFormat="1" ht="15">
      <c r="A7" s="96">
        <v>1</v>
      </c>
      <c r="B7" s="75" t="s">
        <v>38</v>
      </c>
      <c r="C7" s="97">
        <v>172884923.828</v>
      </c>
      <c r="D7" s="97">
        <v>55563064.366</v>
      </c>
      <c r="E7" s="97">
        <v>87991695.217</v>
      </c>
      <c r="F7" s="165">
        <f>E7/D7*100-100</f>
        <v>58.36364718365613</v>
      </c>
      <c r="G7" s="173">
        <f>E7/E$35*100</f>
        <v>14.49615746099424</v>
      </c>
    </row>
    <row r="8" spans="1:7" s="27" customFormat="1" ht="15">
      <c r="A8" s="96">
        <v>2</v>
      </c>
      <c r="B8" s="75" t="s">
        <v>39</v>
      </c>
      <c r="C8" s="97">
        <v>140610484.869</v>
      </c>
      <c r="D8" s="97">
        <v>48911583.974</v>
      </c>
      <c r="E8" s="97">
        <v>73237748.979</v>
      </c>
      <c r="F8" s="165">
        <f aca="true" t="shared" si="0" ref="F8:F35">E8/D8*100-100</f>
        <v>49.73497692884183</v>
      </c>
      <c r="G8" s="173">
        <f aca="true" t="shared" si="1" ref="G8:G35">E8/E$35*100</f>
        <v>12.065524350566669</v>
      </c>
    </row>
    <row r="9" spans="1:7" s="27" customFormat="1" ht="15">
      <c r="A9" s="96">
        <v>3</v>
      </c>
      <c r="B9" s="75" t="s">
        <v>40</v>
      </c>
      <c r="C9" s="80">
        <v>124537750.753</v>
      </c>
      <c r="D9" s="97">
        <v>44009205.542</v>
      </c>
      <c r="E9" s="97">
        <v>48364430.307</v>
      </c>
      <c r="F9" s="165">
        <f t="shared" si="0"/>
        <v>9.89616765711348</v>
      </c>
      <c r="G9" s="173">
        <f t="shared" si="1"/>
        <v>7.9677791808936735</v>
      </c>
    </row>
    <row r="10" spans="1:7" s="27" customFormat="1" ht="15">
      <c r="A10" s="96">
        <v>4</v>
      </c>
      <c r="B10" s="75" t="s">
        <v>41</v>
      </c>
      <c r="C10" s="80">
        <v>86305839.962</v>
      </c>
      <c r="D10" s="97">
        <v>37012366.387</v>
      </c>
      <c r="E10" s="97">
        <v>44120068.113</v>
      </c>
      <c r="F10" s="165">
        <f t="shared" si="0"/>
        <v>19.203586314050057</v>
      </c>
      <c r="G10" s="173">
        <f t="shared" si="1"/>
        <v>7.2685433889933035</v>
      </c>
    </row>
    <row r="11" spans="1:7" s="27" customFormat="1" ht="15">
      <c r="A11" s="96">
        <v>5</v>
      </c>
      <c r="B11" s="74" t="s">
        <v>42</v>
      </c>
      <c r="C11" s="97">
        <v>45705080.465</v>
      </c>
      <c r="D11" s="97">
        <v>17529187.788</v>
      </c>
      <c r="E11" s="97">
        <v>23236718.48</v>
      </c>
      <c r="F11" s="165">
        <f t="shared" si="0"/>
        <v>32.56015487441593</v>
      </c>
      <c r="G11" s="173">
        <f t="shared" si="1"/>
        <v>3.8281241102603136</v>
      </c>
    </row>
    <row r="12" spans="1:7" s="27" customFormat="1" ht="15">
      <c r="A12" s="96">
        <v>6</v>
      </c>
      <c r="B12" s="75" t="s">
        <v>48</v>
      </c>
      <c r="C12" s="80">
        <v>23477476.732</v>
      </c>
      <c r="D12" s="97">
        <v>4280287.845</v>
      </c>
      <c r="E12" s="97">
        <v>18269581.306</v>
      </c>
      <c r="F12" s="165">
        <f t="shared" si="0"/>
        <v>326.8306704499216</v>
      </c>
      <c r="G12" s="173">
        <f t="shared" si="1"/>
        <v>3.009815036579111</v>
      </c>
    </row>
    <row r="13" spans="1:7" s="27" customFormat="1" ht="15">
      <c r="A13" s="96">
        <v>7</v>
      </c>
      <c r="B13" s="81" t="s">
        <v>43</v>
      </c>
      <c r="C13" s="80">
        <v>44584221.861</v>
      </c>
      <c r="D13" s="97">
        <v>16681156.612</v>
      </c>
      <c r="E13" s="97">
        <v>21349790.735</v>
      </c>
      <c r="F13" s="165">
        <f t="shared" si="0"/>
        <v>27.987472521188977</v>
      </c>
      <c r="G13" s="173">
        <f t="shared" si="1"/>
        <v>3.517262935900825</v>
      </c>
    </row>
    <row r="14" spans="1:7" s="27" customFormat="1" ht="15">
      <c r="A14" s="96">
        <v>8</v>
      </c>
      <c r="B14" s="75" t="s">
        <v>50</v>
      </c>
      <c r="C14" s="97">
        <v>16057428.629</v>
      </c>
      <c r="D14" s="97">
        <v>4923805.097</v>
      </c>
      <c r="E14" s="97">
        <v>16465937.216</v>
      </c>
      <c r="F14" s="165">
        <f t="shared" si="0"/>
        <v>234.41488628443977</v>
      </c>
      <c r="G14" s="173">
        <f t="shared" si="1"/>
        <v>2.712674395433919</v>
      </c>
    </row>
    <row r="15" spans="1:7" s="27" customFormat="1" ht="15">
      <c r="A15" s="96">
        <v>9</v>
      </c>
      <c r="B15" s="74" t="s">
        <v>45</v>
      </c>
      <c r="C15" s="80">
        <v>31978036.824</v>
      </c>
      <c r="D15" s="97">
        <v>12939270.751</v>
      </c>
      <c r="E15" s="97">
        <v>14654142.735</v>
      </c>
      <c r="F15" s="165">
        <f t="shared" si="0"/>
        <v>13.253235186128748</v>
      </c>
      <c r="G15" s="173">
        <f t="shared" si="1"/>
        <v>2.4141910213067876</v>
      </c>
    </row>
    <row r="16" spans="1:7" s="27" customFormat="1" ht="15">
      <c r="A16" s="96">
        <v>10</v>
      </c>
      <c r="B16" s="75" t="s">
        <v>47</v>
      </c>
      <c r="C16" s="80">
        <v>27280893.503</v>
      </c>
      <c r="D16" s="97">
        <v>11569209.519</v>
      </c>
      <c r="E16" s="97">
        <v>14559809.297</v>
      </c>
      <c r="F16" s="165">
        <f t="shared" si="0"/>
        <v>25.849646625282105</v>
      </c>
      <c r="G16" s="173">
        <f t="shared" si="1"/>
        <v>2.398650095907947</v>
      </c>
    </row>
    <row r="17" spans="1:7" s="27" customFormat="1" ht="15">
      <c r="A17" s="96">
        <v>11</v>
      </c>
      <c r="B17" s="75" t="s">
        <v>44</v>
      </c>
      <c r="C17" s="97">
        <v>32584859.951</v>
      </c>
      <c r="D17" s="97">
        <v>15309403.567</v>
      </c>
      <c r="E17" s="97">
        <v>12109243.386</v>
      </c>
      <c r="F17" s="165">
        <f t="shared" si="0"/>
        <v>-20.903232232365127</v>
      </c>
      <c r="G17" s="173">
        <f t="shared" si="1"/>
        <v>1.9949325720348803</v>
      </c>
    </row>
    <row r="18" spans="1:7" s="27" customFormat="1" ht="15">
      <c r="A18" s="96">
        <v>12</v>
      </c>
      <c r="B18" s="75" t="s">
        <v>49</v>
      </c>
      <c r="C18" s="97">
        <v>19875289.619</v>
      </c>
      <c r="D18" s="97">
        <v>8573675.481</v>
      </c>
      <c r="E18" s="97">
        <v>10484956.637</v>
      </c>
      <c r="F18" s="165">
        <f t="shared" si="0"/>
        <v>22.29243642630938</v>
      </c>
      <c r="G18" s="173">
        <f t="shared" si="1"/>
        <v>1.7273400859798855</v>
      </c>
    </row>
    <row r="19" spans="1:7" s="27" customFormat="1" ht="15">
      <c r="A19" s="96">
        <v>13</v>
      </c>
      <c r="B19" s="75" t="s">
        <v>46</v>
      </c>
      <c r="C19" s="80">
        <v>30207499.134</v>
      </c>
      <c r="D19" s="97">
        <v>8720063.624</v>
      </c>
      <c r="E19" s="97">
        <v>7551344.109</v>
      </c>
      <c r="F19" s="165">
        <f t="shared" si="0"/>
        <v>-13.402648941498128</v>
      </c>
      <c r="G19" s="173">
        <f t="shared" si="1"/>
        <v>1.2440432358560416</v>
      </c>
    </row>
    <row r="20" spans="1:7" s="27" customFormat="1" ht="15">
      <c r="A20" s="96">
        <v>14</v>
      </c>
      <c r="B20" s="75" t="s">
        <v>51</v>
      </c>
      <c r="C20" s="80">
        <v>15235425.156</v>
      </c>
      <c r="D20" s="97">
        <v>4664555.439</v>
      </c>
      <c r="E20" s="97">
        <v>8026892.453</v>
      </c>
      <c r="F20" s="165">
        <f t="shared" si="0"/>
        <v>72.08268950750914</v>
      </c>
      <c r="G20" s="173">
        <f t="shared" si="1"/>
        <v>1.3223872620500863</v>
      </c>
    </row>
    <row r="21" spans="1:7" s="27" customFormat="1" ht="15">
      <c r="A21" s="96">
        <v>15</v>
      </c>
      <c r="B21" s="98" t="s">
        <v>54</v>
      </c>
      <c r="C21" s="97">
        <v>12423396.448</v>
      </c>
      <c r="D21" s="97">
        <v>6177910.264</v>
      </c>
      <c r="E21" s="97">
        <v>7312701.562</v>
      </c>
      <c r="F21" s="165">
        <f t="shared" si="0"/>
        <v>18.368529964131568</v>
      </c>
      <c r="G21" s="173">
        <f t="shared" si="1"/>
        <v>1.2047281626588116</v>
      </c>
    </row>
    <row r="22" spans="1:7" s="27" customFormat="1" ht="15">
      <c r="A22" s="96">
        <v>16</v>
      </c>
      <c r="B22" s="75" t="s">
        <v>53</v>
      </c>
      <c r="C22" s="97">
        <v>13033520.631</v>
      </c>
      <c r="D22" s="97">
        <v>4853378.549</v>
      </c>
      <c r="E22" s="97">
        <v>6433760.687</v>
      </c>
      <c r="F22" s="165">
        <f t="shared" si="0"/>
        <v>32.5625154115709</v>
      </c>
      <c r="G22" s="173">
        <f t="shared" si="1"/>
        <v>1.0599273915010075</v>
      </c>
    </row>
    <row r="23" spans="1:7" s="27" customFormat="1" ht="15">
      <c r="A23" s="96">
        <v>17</v>
      </c>
      <c r="B23" s="98" t="s">
        <v>57</v>
      </c>
      <c r="C23" s="80">
        <v>10270055.786</v>
      </c>
      <c r="D23" s="97">
        <v>3649280.285</v>
      </c>
      <c r="E23" s="97">
        <v>5319833.901</v>
      </c>
      <c r="F23" s="165">
        <f t="shared" si="0"/>
        <v>45.77761875037777</v>
      </c>
      <c r="G23" s="173">
        <f t="shared" si="1"/>
        <v>0.8764139582155954</v>
      </c>
    </row>
    <row r="24" spans="1:7" s="27" customFormat="1" ht="15">
      <c r="A24" s="96">
        <v>18</v>
      </c>
      <c r="B24" s="81" t="s">
        <v>52</v>
      </c>
      <c r="C24" s="80">
        <v>15024011.065</v>
      </c>
      <c r="D24" s="97">
        <v>6458881.867</v>
      </c>
      <c r="E24" s="97">
        <v>5376792.456</v>
      </c>
      <c r="F24" s="165">
        <f t="shared" si="0"/>
        <v>-16.753509868769356</v>
      </c>
      <c r="G24" s="173">
        <f t="shared" si="1"/>
        <v>0.8857975731123702</v>
      </c>
    </row>
    <row r="25" spans="1:7" s="27" customFormat="1" ht="15">
      <c r="A25" s="96">
        <v>19</v>
      </c>
      <c r="B25" s="74" t="s">
        <v>55</v>
      </c>
      <c r="C25" s="80">
        <v>11512829.857</v>
      </c>
      <c r="D25" s="97">
        <v>5396719.145</v>
      </c>
      <c r="E25" s="97">
        <v>7917461.485</v>
      </c>
      <c r="F25" s="165">
        <f t="shared" si="0"/>
        <v>46.708792365736514</v>
      </c>
      <c r="G25" s="173">
        <f t="shared" si="1"/>
        <v>1.3043590999681434</v>
      </c>
    </row>
    <row r="26" spans="1:7" s="27" customFormat="1" ht="15">
      <c r="A26" s="96">
        <v>20</v>
      </c>
      <c r="B26" s="98" t="s">
        <v>56</v>
      </c>
      <c r="C26" s="80">
        <v>10543874.896</v>
      </c>
      <c r="D26" s="97">
        <v>3867390.661</v>
      </c>
      <c r="E26" s="97">
        <v>4983028.584</v>
      </c>
      <c r="F26" s="165">
        <f t="shared" si="0"/>
        <v>28.847303538544708</v>
      </c>
      <c r="G26" s="173">
        <f t="shared" si="1"/>
        <v>0.8209270978148334</v>
      </c>
    </row>
    <row r="27" spans="1:7" s="27" customFormat="1" ht="15">
      <c r="A27" s="96">
        <v>21</v>
      </c>
      <c r="B27" s="98" t="s">
        <v>21</v>
      </c>
      <c r="C27" s="80">
        <v>6575910.653</v>
      </c>
      <c r="D27" s="97">
        <v>2676829.144</v>
      </c>
      <c r="E27" s="97">
        <v>3823124.424</v>
      </c>
      <c r="F27" s="165">
        <f t="shared" si="0"/>
        <v>42.82287805216754</v>
      </c>
      <c r="G27" s="173">
        <f t="shared" si="1"/>
        <v>0.6298391400074953</v>
      </c>
    </row>
    <row r="28" spans="1:7" s="27" customFormat="1" ht="15">
      <c r="A28" s="96">
        <v>22</v>
      </c>
      <c r="B28" s="98" t="s">
        <v>61</v>
      </c>
      <c r="C28" s="80">
        <v>4678731.945</v>
      </c>
      <c r="D28" s="97">
        <v>1774515.889</v>
      </c>
      <c r="E28" s="97">
        <v>3122907.974</v>
      </c>
      <c r="F28" s="165">
        <f t="shared" si="0"/>
        <v>75.9864757119681</v>
      </c>
      <c r="G28" s="173">
        <f t="shared" si="1"/>
        <v>0.5144822544406703</v>
      </c>
    </row>
    <row r="29" spans="1:7" s="27" customFormat="1" ht="15">
      <c r="A29" s="96">
        <v>23</v>
      </c>
      <c r="B29" s="75" t="s">
        <v>60</v>
      </c>
      <c r="C29" s="80">
        <v>4712283.91</v>
      </c>
      <c r="D29" s="97">
        <v>2050072.953</v>
      </c>
      <c r="E29" s="97">
        <v>3278356.265</v>
      </c>
      <c r="F29" s="165">
        <f t="shared" si="0"/>
        <v>59.914126968144046</v>
      </c>
      <c r="G29" s="173">
        <f t="shared" si="1"/>
        <v>0.5400915224269417</v>
      </c>
    </row>
    <row r="30" spans="1:7" s="27" customFormat="1" ht="15">
      <c r="A30" s="96">
        <v>24</v>
      </c>
      <c r="B30" s="98" t="s">
        <v>58</v>
      </c>
      <c r="C30" s="80">
        <v>6175153.055</v>
      </c>
      <c r="D30" s="97">
        <v>2157019.176</v>
      </c>
      <c r="E30" s="97">
        <v>2357706.83</v>
      </c>
      <c r="F30" s="165">
        <f t="shared" si="0"/>
        <v>9.303934625753186</v>
      </c>
      <c r="G30" s="173">
        <f t="shared" si="1"/>
        <v>0.3884194908423409</v>
      </c>
    </row>
    <row r="31" spans="1:7" s="27" customFormat="1" ht="15">
      <c r="A31" s="96">
        <v>25</v>
      </c>
      <c r="B31" s="98" t="s">
        <v>59</v>
      </c>
      <c r="C31" s="80">
        <v>4996865.282</v>
      </c>
      <c r="D31" s="97">
        <v>1256990.162</v>
      </c>
      <c r="E31" s="97">
        <v>1813525.172</v>
      </c>
      <c r="F31" s="165">
        <f t="shared" si="0"/>
        <v>44.27520809824762</v>
      </c>
      <c r="G31" s="173">
        <f t="shared" si="1"/>
        <v>0.29876849613995843</v>
      </c>
    </row>
    <row r="32" spans="1:7" s="27" customFormat="1" ht="15">
      <c r="A32" s="96">
        <v>26</v>
      </c>
      <c r="B32" s="75" t="s">
        <v>62</v>
      </c>
      <c r="C32" s="80">
        <v>3317991.248</v>
      </c>
      <c r="D32" s="97">
        <v>1304859.006</v>
      </c>
      <c r="E32" s="97">
        <v>1748154.011</v>
      </c>
      <c r="F32" s="165">
        <f t="shared" si="0"/>
        <v>33.97263635087327</v>
      </c>
      <c r="G32" s="173">
        <f t="shared" si="1"/>
        <v>0.28799894975348395</v>
      </c>
    </row>
    <row r="33" spans="1:7" s="27" customFormat="1" ht="15">
      <c r="A33" s="96">
        <v>27</v>
      </c>
      <c r="B33" s="75" t="s">
        <v>63</v>
      </c>
      <c r="C33" s="97">
        <v>1126053.6</v>
      </c>
      <c r="D33" s="97">
        <v>317935.954</v>
      </c>
      <c r="E33" s="97">
        <v>500989.396</v>
      </c>
      <c r="F33" s="165">
        <f t="shared" si="0"/>
        <v>57.5755713366095</v>
      </c>
      <c r="G33" s="173">
        <f t="shared" si="1"/>
        <v>0.0825353023690956</v>
      </c>
    </row>
    <row r="34" spans="1:7" s="27" customFormat="1" ht="15">
      <c r="A34" s="96">
        <v>28</v>
      </c>
      <c r="B34" s="75" t="s">
        <v>35</v>
      </c>
      <c r="C34" s="99">
        <f>C35-SUM(C7:C33)</f>
        <v>329474357.5150001</v>
      </c>
      <c r="D34" s="99">
        <f>D35-SUM(D7:D33)</f>
        <v>121132784.63200003</v>
      </c>
      <c r="E34" s="99">
        <f>E35-SUM(E7:E33)</f>
        <v>152589432.31</v>
      </c>
      <c r="F34" s="165">
        <f t="shared" si="0"/>
        <v>25.968731564757547</v>
      </c>
      <c r="G34" s="173">
        <f t="shared" si="1"/>
        <v>25.138286427991574</v>
      </c>
    </row>
    <row r="35" spans="1:7" s="27" customFormat="1" ht="15">
      <c r="A35" s="100"/>
      <c r="B35" s="101" t="s">
        <v>36</v>
      </c>
      <c r="C35" s="90">
        <v>1245190247.177</v>
      </c>
      <c r="D35" s="190">
        <v>453761403.679</v>
      </c>
      <c r="E35" s="190">
        <v>607000134.027</v>
      </c>
      <c r="F35" s="191">
        <f t="shared" si="0"/>
        <v>33.770772283753814</v>
      </c>
      <c r="G35" s="192">
        <f t="shared" si="1"/>
        <v>100</v>
      </c>
    </row>
    <row r="38" ht="15.75">
      <c r="E38"/>
    </row>
  </sheetData>
  <sheetProtection/>
  <mergeCells count="2">
    <mergeCell ref="A1:F1"/>
    <mergeCell ref="A2:F2"/>
  </mergeCells>
  <conditionalFormatting sqref="E38">
    <cfRule type="cellIs" priority="1" dxfId="1" operator="greaterThanOrEqual">
      <formula>0</formula>
    </cfRule>
  </conditionalFormatting>
  <printOptions/>
  <pageMargins left="0.42" right="0.31" top="0.4" bottom="0.4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23">
      <selection activeCell="H33" sqref="H33"/>
    </sheetView>
  </sheetViews>
  <sheetFormatPr defaultColWidth="9.140625" defaultRowHeight="15"/>
  <cols>
    <col min="1" max="1" width="6.140625" style="49" customWidth="1"/>
    <col min="2" max="2" width="19.7109375" style="37" customWidth="1"/>
    <col min="3" max="3" width="17.421875" style="37" customWidth="1"/>
    <col min="4" max="4" width="18.7109375" style="37" customWidth="1"/>
    <col min="5" max="5" width="16.28125" style="37" customWidth="1"/>
    <col min="6" max="16384" width="9.140625" style="37" customWidth="1"/>
  </cols>
  <sheetData>
    <row r="1" spans="1:5" ht="18.75">
      <c r="A1" s="206" t="s">
        <v>99</v>
      </c>
      <c r="B1" s="206"/>
      <c r="C1" s="206"/>
      <c r="D1" s="206"/>
      <c r="E1" s="206"/>
    </row>
    <row r="2" spans="1:5" ht="15.75">
      <c r="A2" s="207" t="s">
        <v>131</v>
      </c>
      <c r="B2" s="207"/>
      <c r="C2" s="207"/>
      <c r="D2" s="207"/>
      <c r="E2" s="207"/>
    </row>
    <row r="3" spans="1:4" ht="15.75">
      <c r="A3" s="25" t="s">
        <v>100</v>
      </c>
      <c r="B3" s="26"/>
      <c r="C3" s="26"/>
      <c r="D3" s="11" t="s">
        <v>85</v>
      </c>
    </row>
    <row r="4" spans="1:5" ht="31.5">
      <c r="A4" s="177" t="s">
        <v>1</v>
      </c>
      <c r="B4" s="181" t="s">
        <v>64</v>
      </c>
      <c r="C4" s="135" t="s">
        <v>133</v>
      </c>
      <c r="D4" s="183" t="s">
        <v>132</v>
      </c>
      <c r="E4" s="35" t="s">
        <v>93</v>
      </c>
    </row>
    <row r="5" spans="1:5" ht="15.75">
      <c r="A5" s="178"/>
      <c r="B5" s="182"/>
      <c r="C5" s="38" t="s">
        <v>37</v>
      </c>
      <c r="D5" s="38" t="s">
        <v>102</v>
      </c>
      <c r="E5" s="36" t="s">
        <v>94</v>
      </c>
    </row>
    <row r="6" spans="1:6" ht="15.75">
      <c r="A6" s="148">
        <v>1</v>
      </c>
      <c r="B6" s="149" t="s">
        <v>65</v>
      </c>
      <c r="C6" s="184">
        <v>18.182102547</v>
      </c>
      <c r="D6" s="184">
        <v>21.917424523</v>
      </c>
      <c r="E6" s="146">
        <f>D6/C6*100-100</f>
        <v>20.543949558882673</v>
      </c>
      <c r="F6" s="40"/>
    </row>
    <row r="7" spans="1:6" ht="15.75">
      <c r="A7" s="148">
        <v>2</v>
      </c>
      <c r="B7" s="149" t="s">
        <v>66</v>
      </c>
      <c r="C7" s="184">
        <v>3.70054067</v>
      </c>
      <c r="D7" s="184">
        <v>4.684902653</v>
      </c>
      <c r="E7" s="39">
        <f aca="true" t="shared" si="0" ref="E7:E20">D7/C7*100-100</f>
        <v>26.60049086827088</v>
      </c>
      <c r="F7" s="40"/>
    </row>
    <row r="8" spans="1:6" ht="15.75">
      <c r="A8" s="148">
        <v>3</v>
      </c>
      <c r="B8" s="149" t="s">
        <v>68</v>
      </c>
      <c r="C8" s="184">
        <v>1.349427074</v>
      </c>
      <c r="D8" s="184">
        <v>1.46647653</v>
      </c>
      <c r="E8" s="39">
        <f t="shared" si="0"/>
        <v>8.67401123448927</v>
      </c>
      <c r="F8" s="40"/>
    </row>
    <row r="9" spans="1:6" ht="15.75">
      <c r="A9" s="148">
        <v>4</v>
      </c>
      <c r="B9" s="149" t="s">
        <v>69</v>
      </c>
      <c r="C9" s="184">
        <v>1.326458662</v>
      </c>
      <c r="D9" s="184">
        <v>1.355760459</v>
      </c>
      <c r="E9" s="39">
        <f t="shared" si="0"/>
        <v>2.2090245131212356</v>
      </c>
      <c r="F9" s="40"/>
    </row>
    <row r="10" spans="1:6" ht="15.75">
      <c r="A10" s="148">
        <v>5</v>
      </c>
      <c r="B10" s="149" t="s">
        <v>67</v>
      </c>
      <c r="C10" s="184">
        <v>2.002645093</v>
      </c>
      <c r="D10" s="184">
        <v>1.256451478</v>
      </c>
      <c r="E10" s="39">
        <f t="shared" si="0"/>
        <v>-37.260402135567006</v>
      </c>
      <c r="F10" s="40"/>
    </row>
    <row r="11" spans="1:6" ht="15.75">
      <c r="A11" s="148">
        <v>6</v>
      </c>
      <c r="B11" s="149" t="s">
        <v>70</v>
      </c>
      <c r="C11" s="184">
        <v>0.887731056</v>
      </c>
      <c r="D11" s="184">
        <v>0.920730537</v>
      </c>
      <c r="E11" s="39">
        <f t="shared" si="0"/>
        <v>3.717283604866921</v>
      </c>
      <c r="F11" s="40"/>
    </row>
    <row r="12" spans="1:6" ht="15.75">
      <c r="A12" s="148">
        <v>7</v>
      </c>
      <c r="B12" s="149" t="s">
        <v>73</v>
      </c>
      <c r="C12" s="184">
        <v>0.438472619</v>
      </c>
      <c r="D12" s="184">
        <v>0.652285005</v>
      </c>
      <c r="E12" s="39">
        <f t="shared" si="0"/>
        <v>48.76299607661477</v>
      </c>
      <c r="F12" s="40"/>
    </row>
    <row r="13" spans="1:6" ht="15.75">
      <c r="A13" s="148">
        <v>8</v>
      </c>
      <c r="B13" s="149" t="s">
        <v>72</v>
      </c>
      <c r="C13" s="184">
        <v>0.521238657</v>
      </c>
      <c r="D13" s="184">
        <v>0.560890931</v>
      </c>
      <c r="E13" s="39">
        <f t="shared" si="0"/>
        <v>7.607316431252315</v>
      </c>
      <c r="F13" s="40"/>
    </row>
    <row r="14" spans="1:6" ht="15.75">
      <c r="A14" s="148">
        <v>9</v>
      </c>
      <c r="B14" s="149" t="s">
        <v>71</v>
      </c>
      <c r="C14" s="184">
        <v>0.583342794</v>
      </c>
      <c r="D14" s="184">
        <v>0.515184057</v>
      </c>
      <c r="E14" s="39">
        <f t="shared" si="0"/>
        <v>-11.684165417152641</v>
      </c>
      <c r="F14" s="40"/>
    </row>
    <row r="15" spans="1:6" ht="15.75">
      <c r="A15" s="148">
        <v>10</v>
      </c>
      <c r="B15" s="149" t="s">
        <v>74</v>
      </c>
      <c r="C15" s="184">
        <v>0.507889199</v>
      </c>
      <c r="D15" s="184">
        <v>0.512127727</v>
      </c>
      <c r="E15" s="39">
        <f t="shared" si="0"/>
        <v>0.8345379284192944</v>
      </c>
      <c r="F15" s="40"/>
    </row>
    <row r="16" spans="1:6" ht="15.75">
      <c r="A16" s="148">
        <v>11</v>
      </c>
      <c r="B16" s="149" t="s">
        <v>76</v>
      </c>
      <c r="C16" s="184">
        <v>0.363654245</v>
      </c>
      <c r="D16" s="184">
        <v>0.405465657</v>
      </c>
      <c r="E16" s="39">
        <f t="shared" si="0"/>
        <v>11.49757292122355</v>
      </c>
      <c r="F16" s="40"/>
    </row>
    <row r="17" spans="1:6" ht="15.75">
      <c r="A17" s="148">
        <v>12</v>
      </c>
      <c r="B17" s="149" t="s">
        <v>77</v>
      </c>
      <c r="C17" s="184">
        <v>0.302868459</v>
      </c>
      <c r="D17" s="184">
        <v>0.316780616</v>
      </c>
      <c r="E17" s="39">
        <f t="shared" si="0"/>
        <v>4.59346511219249</v>
      </c>
      <c r="F17" s="40"/>
    </row>
    <row r="18" spans="1:6" ht="15.75">
      <c r="A18" s="148">
        <v>13</v>
      </c>
      <c r="B18" s="149" t="s">
        <v>107</v>
      </c>
      <c r="C18" s="184">
        <v>0.150792871</v>
      </c>
      <c r="D18" s="184">
        <v>0.235089183</v>
      </c>
      <c r="E18" s="39">
        <f t="shared" si="0"/>
        <v>55.90205388423172</v>
      </c>
      <c r="F18" s="40"/>
    </row>
    <row r="19" spans="1:6" ht="15.75">
      <c r="A19" s="145">
        <v>14</v>
      </c>
      <c r="B19" s="41" t="s">
        <v>79</v>
      </c>
      <c r="C19" s="180">
        <f>C20-SUM(C6:C18)</f>
        <v>3.0648375720000054</v>
      </c>
      <c r="D19" s="180">
        <f>D20-SUM(D6:D18)</f>
        <v>2.7019659769999933</v>
      </c>
      <c r="E19" s="147">
        <f t="shared" si="0"/>
        <v>-11.83983119742345</v>
      </c>
      <c r="F19" s="40"/>
    </row>
    <row r="20" spans="1:6" ht="15.75">
      <c r="A20" s="179"/>
      <c r="B20" s="182" t="s">
        <v>80</v>
      </c>
      <c r="C20" s="185">
        <v>33.382001518</v>
      </c>
      <c r="D20" s="185">
        <v>37.501535333</v>
      </c>
      <c r="E20" s="42">
        <f t="shared" si="0"/>
        <v>12.340583630908682</v>
      </c>
      <c r="F20" s="40"/>
    </row>
    <row r="21" spans="1:4" ht="15.75">
      <c r="A21" s="43"/>
      <c r="B21" s="44"/>
      <c r="C21" s="44"/>
      <c r="D21" s="44"/>
    </row>
    <row r="22" spans="1:4" ht="15.75">
      <c r="A22" s="33"/>
      <c r="B22" s="45"/>
      <c r="C22" s="24"/>
      <c r="D22" s="24"/>
    </row>
    <row r="23" spans="1:4" ht="15.75">
      <c r="A23" s="102" t="s">
        <v>101</v>
      </c>
      <c r="B23" s="45"/>
      <c r="C23" s="19"/>
      <c r="D23" s="1" t="s">
        <v>0</v>
      </c>
    </row>
    <row r="24" spans="1:5" ht="31.5">
      <c r="A24" s="5" t="s">
        <v>1</v>
      </c>
      <c r="B24" s="30" t="s">
        <v>64</v>
      </c>
      <c r="C24" s="135" t="s">
        <v>143</v>
      </c>
      <c r="D24" s="217" t="s">
        <v>145</v>
      </c>
      <c r="E24" s="35" t="s">
        <v>93</v>
      </c>
    </row>
    <row r="25" spans="1:5" ht="15.75">
      <c r="A25" s="31"/>
      <c r="B25" s="2"/>
      <c r="C25" s="38" t="s">
        <v>144</v>
      </c>
      <c r="D25" s="38" t="s">
        <v>146</v>
      </c>
      <c r="E25" s="36" t="s">
        <v>94</v>
      </c>
    </row>
    <row r="26" spans="1:5" ht="15.75">
      <c r="A26" s="46">
        <v>1</v>
      </c>
      <c r="B26" s="219" t="s">
        <v>65</v>
      </c>
      <c r="C26" s="220">
        <v>294.891657293</v>
      </c>
      <c r="D26" s="47">
        <v>386.547432285</v>
      </c>
      <c r="E26" s="39">
        <f>D26/C26*100-100</f>
        <v>31.0811692108781</v>
      </c>
    </row>
    <row r="27" spans="1:5" ht="15.75">
      <c r="A27" s="46">
        <v>2</v>
      </c>
      <c r="B27" s="219" t="s">
        <v>70</v>
      </c>
      <c r="C27" s="220">
        <v>60.122158588</v>
      </c>
      <c r="D27" s="47">
        <v>88.634399095</v>
      </c>
      <c r="E27" s="39">
        <f aca="true" t="shared" si="1" ref="E27:E41">D27/C27*100-100</f>
        <v>47.42384700853185</v>
      </c>
    </row>
    <row r="28" spans="1:5" ht="15.75">
      <c r="A28" s="46">
        <v>3</v>
      </c>
      <c r="B28" s="219" t="s">
        <v>72</v>
      </c>
      <c r="C28" s="220">
        <v>3.984279095</v>
      </c>
      <c r="D28" s="47">
        <v>15.134280433</v>
      </c>
      <c r="E28" s="39">
        <f t="shared" si="1"/>
        <v>279.84990690015906</v>
      </c>
    </row>
    <row r="29" spans="1:5" ht="15.75">
      <c r="A29" s="46">
        <v>4</v>
      </c>
      <c r="B29" s="219" t="s">
        <v>75</v>
      </c>
      <c r="C29" s="220">
        <v>3.185310367</v>
      </c>
      <c r="D29" s="47">
        <v>15.06038197</v>
      </c>
      <c r="E29" s="39">
        <f t="shared" si="1"/>
        <v>372.8073636411205</v>
      </c>
    </row>
    <row r="30" spans="1:5" ht="15.75">
      <c r="A30" s="46">
        <v>5</v>
      </c>
      <c r="B30" s="219" t="s">
        <v>108</v>
      </c>
      <c r="C30" s="220">
        <v>1.48374887</v>
      </c>
      <c r="D30" s="47">
        <v>6.803078461</v>
      </c>
      <c r="E30" s="39">
        <f t="shared" si="1"/>
        <v>358.50605844100824</v>
      </c>
    </row>
    <row r="31" spans="1:5" ht="15.75">
      <c r="A31" s="46">
        <v>6</v>
      </c>
      <c r="B31" s="219" t="s">
        <v>81</v>
      </c>
      <c r="C31" s="220">
        <v>5.45522014</v>
      </c>
      <c r="D31" s="47">
        <v>6.566535433</v>
      </c>
      <c r="E31" s="39">
        <f t="shared" si="1"/>
        <v>20.371593895017412</v>
      </c>
    </row>
    <row r="32" spans="1:5" ht="15.75">
      <c r="A32" s="46">
        <v>7</v>
      </c>
      <c r="B32" s="219" t="s">
        <v>82</v>
      </c>
      <c r="C32" s="220">
        <v>5.116163528</v>
      </c>
      <c r="D32" s="47">
        <v>6.344785458</v>
      </c>
      <c r="E32" s="39">
        <f t="shared" si="1"/>
        <v>24.014516410117352</v>
      </c>
    </row>
    <row r="33" spans="1:5" ht="15.75">
      <c r="A33" s="46">
        <v>8</v>
      </c>
      <c r="B33" s="219" t="s">
        <v>78</v>
      </c>
      <c r="C33" s="220">
        <v>4.023169673</v>
      </c>
      <c r="D33" s="47">
        <v>5.248685433</v>
      </c>
      <c r="E33" s="39">
        <f t="shared" si="1"/>
        <v>30.46144854950046</v>
      </c>
    </row>
    <row r="34" spans="1:5" ht="15.75">
      <c r="A34" s="46">
        <v>9</v>
      </c>
      <c r="B34" s="219" t="s">
        <v>76</v>
      </c>
      <c r="C34" s="220">
        <v>1.880388094</v>
      </c>
      <c r="D34" s="47">
        <v>5.032429119</v>
      </c>
      <c r="E34" s="39">
        <f t="shared" si="1"/>
        <v>167.62715287645295</v>
      </c>
    </row>
    <row r="35" spans="1:5" ht="15.75">
      <c r="A35" s="46">
        <v>10</v>
      </c>
      <c r="B35" s="219" t="s">
        <v>128</v>
      </c>
      <c r="C35" s="220">
        <v>4.965207237</v>
      </c>
      <c r="D35" s="47">
        <v>4.421821327</v>
      </c>
      <c r="E35" s="39">
        <f t="shared" si="1"/>
        <v>-10.943871706920262</v>
      </c>
    </row>
    <row r="36" spans="1:5" ht="15.75">
      <c r="A36" s="46">
        <v>11</v>
      </c>
      <c r="B36" s="219" t="s">
        <v>83</v>
      </c>
      <c r="C36" s="220">
        <v>5.71151646</v>
      </c>
      <c r="D36" s="47">
        <v>4.388778524</v>
      </c>
      <c r="E36" s="39">
        <f t="shared" si="1"/>
        <v>-23.159137249514288</v>
      </c>
    </row>
    <row r="37" spans="1:5" ht="15.75">
      <c r="A37" s="46">
        <v>12</v>
      </c>
      <c r="B37" s="219" t="s">
        <v>66</v>
      </c>
      <c r="C37" s="220">
        <v>4.063389498</v>
      </c>
      <c r="D37" s="47">
        <v>4.380847872</v>
      </c>
      <c r="E37" s="39">
        <f t="shared" si="1"/>
        <v>7.81264936960271</v>
      </c>
    </row>
    <row r="38" spans="1:5" ht="15.75">
      <c r="A38" s="46">
        <v>13</v>
      </c>
      <c r="B38" s="219" t="s">
        <v>127</v>
      </c>
      <c r="C38" s="220">
        <v>4.061490581</v>
      </c>
      <c r="D38" s="47">
        <v>4.203531181</v>
      </c>
      <c r="E38" s="39">
        <f t="shared" si="1"/>
        <v>3.4972529707314237</v>
      </c>
    </row>
    <row r="39" spans="1:5" ht="15.75">
      <c r="A39" s="46">
        <v>14</v>
      </c>
      <c r="B39" s="219" t="s">
        <v>136</v>
      </c>
      <c r="C39" s="220">
        <v>4.334738271</v>
      </c>
      <c r="D39" s="47">
        <v>4.104518203</v>
      </c>
      <c r="E39" s="39">
        <f t="shared" si="1"/>
        <v>-5.31104887093656</v>
      </c>
    </row>
    <row r="40" spans="1:5" ht="15.75">
      <c r="A40" s="46">
        <v>15</v>
      </c>
      <c r="B40" s="186" t="s">
        <v>79</v>
      </c>
      <c r="C40" s="47">
        <f>C41-SUM(C26:C39)</f>
        <v>50.48296598400009</v>
      </c>
      <c r="D40" s="47">
        <f>D41-SUM(D26:D39)</f>
        <v>50.128629232999856</v>
      </c>
      <c r="E40" s="39">
        <f t="shared" si="1"/>
        <v>-0.7018936865011796</v>
      </c>
    </row>
    <row r="41" spans="1:5" ht="15.75">
      <c r="A41" s="48"/>
      <c r="B41" s="4" t="s">
        <v>80</v>
      </c>
      <c r="C41" s="218">
        <v>453.761403679</v>
      </c>
      <c r="D41" s="221">
        <v>607.000134027</v>
      </c>
      <c r="E41" s="42">
        <f t="shared" si="1"/>
        <v>33.770772283753814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3">
      <selection activeCell="N9" sqref="N9"/>
    </sheetView>
  </sheetViews>
  <sheetFormatPr defaultColWidth="9.140625" defaultRowHeight="15"/>
  <cols>
    <col min="1" max="1" width="35.28125" style="0" bestFit="1" customWidth="1"/>
    <col min="2" max="2" width="5.140625" style="0" bestFit="1" customWidth="1"/>
    <col min="3" max="4" width="12.8515625" style="0" bestFit="1" customWidth="1"/>
    <col min="5" max="5" width="11.57421875" style="0" bestFit="1" customWidth="1"/>
    <col min="6" max="6" width="12.7109375" style="0" bestFit="1" customWidth="1"/>
    <col min="7" max="7" width="11.57421875" style="0" bestFit="1" customWidth="1"/>
    <col min="8" max="8" width="13.8515625" style="0" bestFit="1" customWidth="1"/>
    <col min="9" max="9" width="11.8515625" style="0" bestFit="1" customWidth="1"/>
  </cols>
  <sheetData>
    <row r="1" spans="1:10" ht="21">
      <c r="A1" s="208" t="s">
        <v>110</v>
      </c>
      <c r="B1" s="208"/>
      <c r="C1" s="208"/>
      <c r="D1" s="208"/>
      <c r="E1" s="208"/>
      <c r="F1" s="208"/>
      <c r="G1" s="208"/>
      <c r="H1" s="208"/>
      <c r="I1" s="208"/>
      <c r="J1" s="103"/>
    </row>
    <row r="3" spans="1:8" ht="15.75">
      <c r="A3" s="37"/>
      <c r="B3" s="37"/>
      <c r="C3" s="37"/>
      <c r="H3" s="104" t="s">
        <v>0</v>
      </c>
    </row>
    <row r="4" spans="1:9" s="107" customFormat="1" ht="30">
      <c r="A4" s="105" t="s">
        <v>111</v>
      </c>
      <c r="B4" s="106"/>
      <c r="C4" s="209" t="s">
        <v>112</v>
      </c>
      <c r="D4" s="210"/>
      <c r="E4" s="209" t="s">
        <v>134</v>
      </c>
      <c r="F4" s="210"/>
      <c r="G4" s="209" t="s">
        <v>135</v>
      </c>
      <c r="H4" s="210"/>
      <c r="I4" s="133" t="s">
        <v>113</v>
      </c>
    </row>
    <row r="5" spans="1:9" ht="15.75">
      <c r="A5" s="108"/>
      <c r="B5" s="109" t="s">
        <v>3</v>
      </c>
      <c r="C5" s="110" t="s">
        <v>4</v>
      </c>
      <c r="D5" s="111" t="s">
        <v>5</v>
      </c>
      <c r="E5" s="110" t="s">
        <v>4</v>
      </c>
      <c r="F5" s="111" t="s">
        <v>5</v>
      </c>
      <c r="G5" s="188" t="s">
        <v>4</v>
      </c>
      <c r="H5" s="189" t="s">
        <v>5</v>
      </c>
      <c r="I5" s="134"/>
    </row>
    <row r="6" spans="1:9" ht="15.75">
      <c r="A6" s="112" t="s">
        <v>114</v>
      </c>
      <c r="B6" s="113"/>
      <c r="C6" s="114"/>
      <c r="D6" s="115"/>
      <c r="E6" s="116"/>
      <c r="F6" s="128"/>
      <c r="G6" s="116"/>
      <c r="H6" s="117"/>
      <c r="I6" s="187"/>
    </row>
    <row r="7" spans="1:9" ht="15.75">
      <c r="A7" s="118" t="s">
        <v>115</v>
      </c>
      <c r="B7" s="119" t="s">
        <v>13</v>
      </c>
      <c r="C7" s="120">
        <v>5402011</v>
      </c>
      <c r="D7" s="121">
        <v>4849155.245</v>
      </c>
      <c r="E7" s="222">
        <v>1814277</v>
      </c>
      <c r="F7" s="223">
        <v>1622011.788</v>
      </c>
      <c r="G7" s="224">
        <v>1494892</v>
      </c>
      <c r="H7" s="225">
        <v>1236773.253</v>
      </c>
      <c r="I7" s="226">
        <f>H7/F7*100-100</f>
        <v>-23.75066185400621</v>
      </c>
    </row>
    <row r="8" spans="1:9" ht="15.75">
      <c r="A8" s="118" t="s">
        <v>116</v>
      </c>
      <c r="B8" s="119" t="s">
        <v>13</v>
      </c>
      <c r="C8" s="120">
        <v>23122593</v>
      </c>
      <c r="D8" s="121">
        <v>772464.527</v>
      </c>
      <c r="E8" s="224">
        <v>8983605</v>
      </c>
      <c r="F8" s="227">
        <v>260266.409</v>
      </c>
      <c r="G8" s="224">
        <v>9677886</v>
      </c>
      <c r="H8" s="225">
        <v>276811.645</v>
      </c>
      <c r="I8" s="226">
        <f aca="true" t="shared" si="0" ref="I8:I19">H8/F8*100-100</f>
        <v>6.357038568123485</v>
      </c>
    </row>
    <row r="9" spans="1:9" ht="15.75">
      <c r="A9" s="118" t="s">
        <v>117</v>
      </c>
      <c r="B9" s="119" t="s">
        <v>13</v>
      </c>
      <c r="C9" s="120">
        <v>15684543.65</v>
      </c>
      <c r="D9" s="121">
        <v>3251686.437</v>
      </c>
      <c r="E9" s="224">
        <v>7684795.2</v>
      </c>
      <c r="F9" s="227">
        <v>1739526.625</v>
      </c>
      <c r="G9" s="224">
        <v>9860925.770000001</v>
      </c>
      <c r="H9" s="225">
        <v>1930623.112</v>
      </c>
      <c r="I9" s="226">
        <f t="shared" si="0"/>
        <v>10.98554539227014</v>
      </c>
    </row>
    <row r="10" spans="1:9" ht="15.75">
      <c r="A10" s="118" t="s">
        <v>118</v>
      </c>
      <c r="B10" s="119"/>
      <c r="C10" s="122"/>
      <c r="D10" s="121">
        <v>1133712.963</v>
      </c>
      <c r="E10" s="224"/>
      <c r="F10" s="227">
        <v>311094.037</v>
      </c>
      <c r="G10" s="130"/>
      <c r="H10" s="225">
        <v>643766.193</v>
      </c>
      <c r="I10" s="226">
        <f t="shared" si="0"/>
        <v>106.93620463062749</v>
      </c>
    </row>
    <row r="11" spans="1:9" ht="15.75">
      <c r="A11" s="118"/>
      <c r="B11" s="113"/>
      <c r="C11" s="122"/>
      <c r="D11" s="123"/>
      <c r="E11" s="122"/>
      <c r="F11" s="228"/>
      <c r="G11" s="122"/>
      <c r="H11" s="123"/>
      <c r="I11" s="226"/>
    </row>
    <row r="12" spans="1:9" ht="15.75">
      <c r="A12" s="112" t="s">
        <v>119</v>
      </c>
      <c r="B12" s="113"/>
      <c r="C12" s="122"/>
      <c r="D12" s="123"/>
      <c r="E12" s="122"/>
      <c r="F12" s="228"/>
      <c r="G12" s="122"/>
      <c r="H12" s="123"/>
      <c r="I12" s="226"/>
    </row>
    <row r="13" spans="1:9" ht="31.5">
      <c r="A13" s="124" t="s">
        <v>120</v>
      </c>
      <c r="B13" s="125"/>
      <c r="C13" s="122"/>
      <c r="D13" s="123">
        <v>14565513.454</v>
      </c>
      <c r="E13" s="122"/>
      <c r="F13" s="228">
        <v>5697066.492</v>
      </c>
      <c r="G13" s="122"/>
      <c r="H13" s="123">
        <v>6396889.64</v>
      </c>
      <c r="I13" s="226">
        <f t="shared" si="0"/>
        <v>12.28392101413445</v>
      </c>
    </row>
    <row r="14" spans="1:9" ht="15.75">
      <c r="A14" s="118" t="s">
        <v>121</v>
      </c>
      <c r="B14" s="113" t="s">
        <v>122</v>
      </c>
      <c r="C14" s="122">
        <v>13406890.219999999</v>
      </c>
      <c r="D14" s="123">
        <v>830480.613</v>
      </c>
      <c r="E14" s="122">
        <v>5432593.47</v>
      </c>
      <c r="F14" s="228">
        <v>362025.654</v>
      </c>
      <c r="G14" s="122">
        <v>3803520.46</v>
      </c>
      <c r="H14" s="123">
        <v>164728.968</v>
      </c>
      <c r="I14" s="226">
        <f t="shared" si="0"/>
        <v>-54.49798483065512</v>
      </c>
    </row>
    <row r="15" spans="1:9" ht="15.75">
      <c r="A15" s="118" t="s">
        <v>123</v>
      </c>
      <c r="B15" s="113"/>
      <c r="C15" s="122"/>
      <c r="D15" s="123">
        <v>1239259.808</v>
      </c>
      <c r="E15" s="122"/>
      <c r="F15" s="228">
        <v>633855.068</v>
      </c>
      <c r="G15" s="122"/>
      <c r="H15" s="229">
        <v>480988.189</v>
      </c>
      <c r="I15" s="226">
        <f t="shared" si="0"/>
        <v>-24.117008243278732</v>
      </c>
    </row>
    <row r="16" spans="1:9" ht="15.75">
      <c r="A16" s="118" t="s">
        <v>124</v>
      </c>
      <c r="B16" s="113"/>
      <c r="C16" s="122"/>
      <c r="D16" s="123">
        <v>2483937.781</v>
      </c>
      <c r="E16" s="122"/>
      <c r="F16" s="228">
        <v>1226147.883</v>
      </c>
      <c r="G16" s="122"/>
      <c r="H16" s="123">
        <v>1279422.399</v>
      </c>
      <c r="I16" s="226">
        <f t="shared" si="0"/>
        <v>4.344868733912762</v>
      </c>
    </row>
    <row r="17" spans="1:9" ht="15.75">
      <c r="A17" s="108" t="s">
        <v>125</v>
      </c>
      <c r="B17" s="126" t="s">
        <v>126</v>
      </c>
      <c r="C17" s="122">
        <v>535631.3600000003</v>
      </c>
      <c r="D17" s="123">
        <v>7143462.021</v>
      </c>
      <c r="E17" s="230">
        <v>259907.38</v>
      </c>
      <c r="F17" s="231">
        <v>2884875.244</v>
      </c>
      <c r="G17" s="230">
        <v>186704.09999999998</v>
      </c>
      <c r="H17" s="232">
        <v>3358289.856</v>
      </c>
      <c r="I17" s="226">
        <f t="shared" si="0"/>
        <v>16.410228240705166</v>
      </c>
    </row>
    <row r="18" spans="1:9" ht="15.75">
      <c r="A18" s="127"/>
      <c r="B18" s="115"/>
      <c r="C18" s="114"/>
      <c r="D18" s="115"/>
      <c r="E18" s="233"/>
      <c r="F18" s="234"/>
      <c r="G18" s="233"/>
      <c r="H18" s="235"/>
      <c r="I18" s="115"/>
    </row>
    <row r="19" spans="1:9" ht="15.75">
      <c r="A19" s="112" t="s">
        <v>36</v>
      </c>
      <c r="B19" s="129"/>
      <c r="C19" s="130"/>
      <c r="D19" s="131">
        <f>SUM(D7:D17)</f>
        <v>36269672.849</v>
      </c>
      <c r="E19" s="236"/>
      <c r="F19" s="237">
        <f>SUM(F7:F17)</f>
        <v>14736869.2</v>
      </c>
      <c r="G19" s="236"/>
      <c r="H19" s="238">
        <f>SUM(H7:H17)</f>
        <v>15768293.254999999</v>
      </c>
      <c r="I19" s="239">
        <f t="shared" si="0"/>
        <v>6.998936076598966</v>
      </c>
    </row>
    <row r="20" spans="1:9" ht="15.75">
      <c r="A20" s="108"/>
      <c r="B20" s="126"/>
      <c r="C20" s="132"/>
      <c r="D20" s="126"/>
      <c r="E20" s="230"/>
      <c r="F20" s="231"/>
      <c r="G20" s="230"/>
      <c r="H20" s="232"/>
      <c r="I20" s="126"/>
    </row>
  </sheetData>
  <sheetProtection/>
  <mergeCells count="4">
    <mergeCell ref="A1:I1"/>
    <mergeCell ref="C4:D4"/>
    <mergeCell ref="E4:F4"/>
    <mergeCell ref="G4:H4"/>
  </mergeCells>
  <printOptions/>
  <pageMargins left="0.2" right="0.2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TEPC</dc:creator>
  <cp:keywords/>
  <dc:description/>
  <cp:lastModifiedBy>user</cp:lastModifiedBy>
  <cp:lastPrinted>2008-01-01T06:49:36Z</cp:lastPrinted>
  <dcterms:created xsi:type="dcterms:W3CDTF">2018-09-14T04:23:27Z</dcterms:created>
  <dcterms:modified xsi:type="dcterms:W3CDTF">2018-12-31T10:01:07Z</dcterms:modified>
  <cp:category/>
  <cp:version/>
  <cp:contentType/>
  <cp:contentStatus/>
</cp:coreProperties>
</file>